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ura\Desktop\Отчеты 2020 кв УО\"/>
    </mc:Choice>
  </mc:AlternateContent>
  <bookViews>
    <workbookView xWindow="0" yWindow="0" windowWidth="19180" windowHeight="7030" activeTab="1"/>
  </bookViews>
  <sheets>
    <sheet name="пояснительная" sheetId="1" r:id="rId1"/>
    <sheet name="отчет" sheetId="2" r:id="rId2"/>
    <sheet name="Лист3" sheetId="3" r:id="rId3"/>
  </sheets>
  <definedNames>
    <definedName name="_xlnm.Print_Area" localSheetId="1">отчет!$A$1:$J$78</definedName>
  </definedNames>
  <calcPr calcId="162913"/>
</workbook>
</file>

<file path=xl/calcChain.xml><?xml version="1.0" encoding="utf-8"?>
<calcChain xmlns="http://schemas.openxmlformats.org/spreadsheetml/2006/main">
  <c r="I45" i="2" l="1"/>
  <c r="J45" i="2"/>
  <c r="H45" i="2"/>
  <c r="G12" i="2"/>
  <c r="I12" i="2"/>
  <c r="J12" i="2"/>
  <c r="H12" i="2"/>
  <c r="E26" i="1" l="1"/>
  <c r="E18" i="1"/>
  <c r="G12" i="1"/>
  <c r="B17" i="1"/>
  <c r="F16" i="1"/>
  <c r="D15" i="1"/>
  <c r="E11" i="1" l="1"/>
  <c r="H13" i="2"/>
  <c r="H2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H55" i="2"/>
  <c r="G37" i="2"/>
  <c r="G38" i="2"/>
  <c r="G14" i="2" l="1"/>
  <c r="G15" i="2"/>
  <c r="G16" i="2"/>
  <c r="G17" i="2"/>
  <c r="G18" i="2"/>
  <c r="G20" i="2"/>
  <c r="G21" i="2"/>
  <c r="G22" i="2"/>
  <c r="G23" i="2"/>
  <c r="G24" i="2"/>
  <c r="G25" i="2"/>
  <c r="G27" i="2"/>
  <c r="G28" i="2"/>
  <c r="G29" i="2"/>
  <c r="G30" i="2"/>
  <c r="G31" i="2"/>
  <c r="G32" i="2"/>
  <c r="G33" i="2"/>
  <c r="G34" i="2"/>
  <c r="G35" i="2"/>
  <c r="G36" i="2"/>
  <c r="G39" i="2"/>
  <c r="G40" i="2"/>
  <c r="G41" i="2"/>
  <c r="G42" i="2"/>
  <c r="G43" i="2"/>
  <c r="G44" i="2"/>
  <c r="G47" i="2"/>
  <c r="G48" i="2"/>
  <c r="G49" i="2"/>
  <c r="G50" i="2"/>
  <c r="G51" i="2"/>
  <c r="G52" i="2"/>
  <c r="G53" i="2"/>
  <c r="G54" i="2"/>
  <c r="G56" i="2"/>
  <c r="G72" i="2"/>
  <c r="G73" i="2"/>
  <c r="G74" i="2"/>
  <c r="G75" i="2"/>
  <c r="G9" i="2"/>
  <c r="G8" i="2"/>
  <c r="J55" i="2"/>
  <c r="J26" i="2"/>
  <c r="I55" i="2"/>
  <c r="G55" i="2" s="1"/>
  <c r="I26" i="2"/>
  <c r="I46" i="2" l="1"/>
  <c r="J46" i="2"/>
  <c r="H46" i="2"/>
  <c r="E10" i="2"/>
  <c r="G45" i="2" l="1"/>
  <c r="G46" i="2"/>
  <c r="E52" i="2"/>
  <c r="E19" i="2"/>
  <c r="G26" i="2"/>
  <c r="E30" i="2"/>
  <c r="E26" i="2" s="1"/>
  <c r="D46" i="2"/>
  <c r="E55" i="2" l="1"/>
  <c r="E45" i="2" s="1"/>
  <c r="E76" i="2" s="1"/>
  <c r="E13" i="2"/>
  <c r="D13" i="2"/>
  <c r="C46" i="2" l="1"/>
  <c r="C55" i="2"/>
  <c r="C45" i="2" l="1"/>
  <c r="D20" i="2"/>
  <c r="D22" i="2"/>
  <c r="D23" i="2"/>
  <c r="D30" i="2"/>
  <c r="D19" i="2" l="1"/>
  <c r="D26" i="2"/>
  <c r="D55" i="2"/>
  <c r="J13" i="2"/>
  <c r="I13" i="2"/>
  <c r="H19" i="2"/>
  <c r="I19" i="2"/>
  <c r="J19" i="2"/>
  <c r="C13" i="2"/>
  <c r="C12" i="2" s="1"/>
  <c r="C76" i="2" s="1"/>
  <c r="D10" i="2"/>
  <c r="H10" i="2"/>
  <c r="I10" i="2"/>
  <c r="J10" i="2"/>
  <c r="C10" i="2"/>
  <c r="H76" i="2" l="1"/>
  <c r="G19" i="2"/>
  <c r="G13" i="2"/>
  <c r="G10" i="2"/>
  <c r="J76" i="2"/>
  <c r="D45" i="2"/>
  <c r="I76" i="2" l="1"/>
  <c r="G76" i="2" s="1"/>
  <c r="D12" i="2"/>
  <c r="D76" i="2" s="1"/>
</calcChain>
</file>

<file path=xl/sharedStrings.xml><?xml version="1.0" encoding="utf-8"?>
<sst xmlns="http://schemas.openxmlformats.org/spreadsheetml/2006/main" count="136" uniqueCount="129">
  <si>
    <t>Управления образования г. Алматы</t>
  </si>
  <si>
    <t xml:space="preserve">б) компенсационные выплаты – </t>
  </si>
  <si>
    <t xml:space="preserve">в) социальный налог –  </t>
  </si>
  <si>
    <t>г) социальные отчисления в гос.фонд соц. страхования -</t>
  </si>
  <si>
    <t xml:space="preserve"> -холодная вода - </t>
  </si>
  <si>
    <t xml:space="preserve"> -электроэнергия – </t>
  </si>
  <si>
    <t xml:space="preserve"> -услуги связи – </t>
  </si>
  <si>
    <t xml:space="preserve"> - вывоз мусора -</t>
  </si>
  <si>
    <t xml:space="preserve"> -дератизация и дезинсекция - </t>
  </si>
  <si>
    <t xml:space="preserve"> -техобслуживание систем отопления – </t>
  </si>
  <si>
    <t>Директор</t>
  </si>
  <si>
    <t>Гл.бухгалтер:</t>
  </si>
  <si>
    <t>(тыс.тенге)</t>
  </si>
  <si>
    <t>Наименование</t>
  </si>
  <si>
    <t>Сумма доходов и расходов за  1 квартал</t>
  </si>
  <si>
    <t>в том</t>
  </si>
  <si>
    <t>ДОХОДЫ</t>
  </si>
  <si>
    <t>Финансирование из бюджета</t>
  </si>
  <si>
    <t>Поступление средств от платных услуг</t>
  </si>
  <si>
    <t>ВСЕГО ДОХОДОВ</t>
  </si>
  <si>
    <t>РАСХОДЫ</t>
  </si>
  <si>
    <t>Оплата труда</t>
  </si>
  <si>
    <t>Компенсационные выплаты</t>
  </si>
  <si>
    <t>Социальный налог</t>
  </si>
  <si>
    <t xml:space="preserve">Социальные отчисления в гос. фонд соц. страхования </t>
  </si>
  <si>
    <t>Коммунальные услуги</t>
  </si>
  <si>
    <t>РАСХОДЫ  средств от платных услуг</t>
  </si>
  <si>
    <t>ВСЕГО РАСХОДОВ</t>
  </si>
  <si>
    <t xml:space="preserve">                              Пояснительная записка</t>
  </si>
  <si>
    <t>Оплата услуг связи</t>
  </si>
  <si>
    <t>Приобретение хозяйственных товаров</t>
  </si>
  <si>
    <t>Приобретение канцелярских товаров</t>
  </si>
  <si>
    <t>№</t>
  </si>
  <si>
    <t>(наименование организации образования)</t>
  </si>
  <si>
    <t>Приобретение спортивных товаров</t>
  </si>
  <si>
    <t>Фонд заработной платы с учетом налогов и ком-х выплат, в том числе:</t>
  </si>
  <si>
    <t>РАСХОДЫ бюджетных средств:</t>
  </si>
  <si>
    <t xml:space="preserve">Оплата прочих услуг и работ, в том числе: </t>
  </si>
  <si>
    <t>Прочие расходы и затраты</t>
  </si>
  <si>
    <t>Приобретение прочих запасов</t>
  </si>
  <si>
    <t>Приобретение прочих запасов и инвентаря, в том числе:</t>
  </si>
  <si>
    <t>Прочие услуги и работы</t>
  </si>
  <si>
    <t>Стипендия</t>
  </si>
  <si>
    <t>ГККП Алматинский государственный гуманитано-педагогический колледж №2</t>
  </si>
  <si>
    <t>План на 2020 год</t>
  </si>
  <si>
    <t>Банковские услуги</t>
  </si>
  <si>
    <t>Доступ Веб-портал</t>
  </si>
  <si>
    <t>ОСМС</t>
  </si>
  <si>
    <t>Приобретение ГСМ</t>
  </si>
  <si>
    <t>Приобретение товаров</t>
  </si>
  <si>
    <t>Приобретение прочих товаров</t>
  </si>
  <si>
    <t>Обучение сотрудников</t>
  </si>
  <si>
    <t>Установка антивирус</t>
  </si>
  <si>
    <t>Вывоз мусора</t>
  </si>
  <si>
    <t>Налоги</t>
  </si>
  <si>
    <t>Питание сирот</t>
  </si>
  <si>
    <t>Программное обеспечение</t>
  </si>
  <si>
    <t>типографические услуги</t>
  </si>
  <si>
    <t>Техобслуживание систем отпл</t>
  </si>
  <si>
    <t>Дез обработка</t>
  </si>
  <si>
    <t>д) ОСМС -</t>
  </si>
  <si>
    <t xml:space="preserve">  финансовые услуги банка  –</t>
  </si>
  <si>
    <t>Страхование сотрудников</t>
  </si>
  <si>
    <t>Льготный проезд и компенсация проезд</t>
  </si>
  <si>
    <t>Дуанабаева Б.Ч</t>
  </si>
  <si>
    <t>Алимжанова Л.С</t>
  </si>
  <si>
    <t>Директор                                           Дуанабаева Б.Ч.</t>
  </si>
  <si>
    <t>Гл.бухгалтер:                                   Алимжанова Л.С.</t>
  </si>
  <si>
    <t>по ГККП Алматинский государственный гуманитарно-педагогический колледж №2</t>
  </si>
  <si>
    <t xml:space="preserve">Местонахождение организации г.Алматы , Ауэзовский р-н, микр.Таугуль -2 </t>
  </si>
  <si>
    <t>Сумма доходов и расходов за  2 квартал</t>
  </si>
  <si>
    <t xml:space="preserve">Техобслуживание счетсчика </t>
  </si>
  <si>
    <t xml:space="preserve">Вырубка деревьев </t>
  </si>
  <si>
    <t>Пожарная сигнализация</t>
  </si>
  <si>
    <t>Услуга охр.сигнализации</t>
  </si>
  <si>
    <t>Изготовление диплома</t>
  </si>
  <si>
    <t>посдписка</t>
  </si>
  <si>
    <t>заправка картриджа</t>
  </si>
  <si>
    <t xml:space="preserve">а) оплата труда - </t>
  </si>
  <si>
    <t xml:space="preserve"> -техобслуживание счетсика – </t>
  </si>
  <si>
    <t>пожарная сигнализация -</t>
  </si>
  <si>
    <t>услуга охраны -</t>
  </si>
  <si>
    <t>прочие услуги и работы -</t>
  </si>
  <si>
    <t>Сумма доходов и расходов за  3 квартал</t>
  </si>
  <si>
    <t>Перезарядка огнетушителей</t>
  </si>
  <si>
    <t>Обмундирование</t>
  </si>
  <si>
    <t>Обработка чердака</t>
  </si>
  <si>
    <t>Таргетированная реклама</t>
  </si>
  <si>
    <t>Медосмотр остр-ков</t>
  </si>
  <si>
    <t>обучение сотрудников</t>
  </si>
  <si>
    <t>ОКТЯБРЬ</t>
  </si>
  <si>
    <t>НОЯБРЬ</t>
  </si>
  <si>
    <t>ДЕКАБРЬ</t>
  </si>
  <si>
    <t>Литература</t>
  </si>
  <si>
    <t>Изготовление туннели</t>
  </si>
  <si>
    <t>Услуга обсл. 1С</t>
  </si>
  <si>
    <t>Услуги съемки телепередач</t>
  </si>
  <si>
    <t>Членские взносы</t>
  </si>
  <si>
    <t>приобретение ОС</t>
  </si>
  <si>
    <t>Льготное питание сирот</t>
  </si>
  <si>
    <t>Сумма доходов и расходов за  4 квартал</t>
  </si>
  <si>
    <t>Оплата усл.банка</t>
  </si>
  <si>
    <t>Ремонт авто</t>
  </si>
  <si>
    <t>Страхование авто</t>
  </si>
  <si>
    <t>ОТЧЕТ О ДОХОДАХ И РАСХОДАХ за 4 квартал 2020 года</t>
  </si>
  <si>
    <t xml:space="preserve">        к отчету о доходах и расходах за 4 квартал 2020 г. по КГУ </t>
  </si>
  <si>
    <t xml:space="preserve">1. Фонд заработной платы с учетом налогов и компен-х выплат: </t>
  </si>
  <si>
    <t xml:space="preserve">2. Коммунальные услуги (151,152) </t>
  </si>
  <si>
    <t>отопление -</t>
  </si>
  <si>
    <t xml:space="preserve">3. Приобретение прочих запасов (149): </t>
  </si>
  <si>
    <t>изготовление туннели</t>
  </si>
  <si>
    <t>услуга обслуживания 1С</t>
  </si>
  <si>
    <t>8. Обмундирование - 17,0</t>
  </si>
  <si>
    <t>6. Льготный проезд и компенсация проездн. - 84,0</t>
  </si>
  <si>
    <t>7. Стипендия: - 41 600,0</t>
  </si>
  <si>
    <t>9. Налоги - 121</t>
  </si>
  <si>
    <r>
      <rPr>
        <b/>
        <sz val="10"/>
        <color theme="1"/>
        <rFont val="Times New Roman"/>
        <family val="1"/>
        <charset val="204"/>
      </rPr>
      <t xml:space="preserve">10. Прочие текущие затраты </t>
    </r>
    <r>
      <rPr>
        <sz val="10"/>
        <color theme="1"/>
        <rFont val="Times New Roman"/>
        <family val="1"/>
        <charset val="204"/>
      </rPr>
      <t>- 20</t>
    </r>
    <r>
      <rPr>
        <b/>
        <sz val="10"/>
        <color theme="1"/>
        <rFont val="Times New Roman"/>
        <family val="1"/>
        <charset val="204"/>
      </rPr>
      <t>,00</t>
    </r>
  </si>
  <si>
    <r>
      <rPr>
        <b/>
        <sz val="10"/>
        <color theme="1"/>
        <rFont val="Times New Roman"/>
        <family val="1"/>
        <charset val="204"/>
      </rPr>
      <t xml:space="preserve">11. Приобретение ОС  </t>
    </r>
    <r>
      <rPr>
        <sz val="10"/>
        <color theme="1"/>
        <rFont val="Times New Roman"/>
        <family val="1"/>
        <charset val="204"/>
      </rPr>
      <t>- 6514,</t>
    </r>
    <r>
      <rPr>
        <b/>
        <sz val="10"/>
        <color theme="1"/>
        <rFont val="Times New Roman"/>
        <family val="1"/>
        <charset val="204"/>
      </rPr>
      <t>00</t>
    </r>
    <r>
      <rPr>
        <sz val="11"/>
        <color theme="1"/>
        <rFont val="Calibri"/>
        <family val="2"/>
        <charset val="204"/>
        <scheme val="minor"/>
      </rPr>
      <t/>
    </r>
  </si>
  <si>
    <t>прочие запасы - 292,0</t>
  </si>
  <si>
    <t>страхование авто</t>
  </si>
  <si>
    <t xml:space="preserve">подписка </t>
  </si>
  <si>
    <t>заправка картриджей</t>
  </si>
  <si>
    <t>телесъемка</t>
  </si>
  <si>
    <t xml:space="preserve">4. Оплата прочих услуг и работ (159) составила </t>
  </si>
  <si>
    <t xml:space="preserve">5. Питание компенсация - </t>
  </si>
  <si>
    <t>II.Расходы за 4 квартал составили -</t>
  </si>
  <si>
    <t>из бюджета - 97023,00</t>
  </si>
  <si>
    <t>из платных оказанных услуг -28 890,00</t>
  </si>
  <si>
    <t>I.Доходы за 4 квартал 2020 года составили 125 913 ,00 , из них: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</si>
</sst>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р_._-;\-* #,##0.00_р_._-;_-* &quot;-&quot;??_р_._-;_-@_-"/>
    <numFmt numFmtId="165" formatCode="0.0"/>
  </numFmts>
  <fonts count="20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i/>
      <sz val="12"/>
      <name val="Times New Roman"/>
      <family val="1"/>
      <charset val="204"/>
    </font>
    <font>
      <b/>
      <i/>
      <sz val="12"/>
      <color rgb="FF000000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0" fillId="0" borderId="0" applyFont="0" applyFill="0" applyBorder="0" applyAlignment="0" applyProtection="0"/>
  </cellStyleXfs>
  <cellXfs count="9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165" fontId="4" fillId="0" borderId="0" xfId="0" applyNumberFormat="1" applyFont="1"/>
    <xf numFmtId="0" fontId="5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6" fillId="0" borderId="6" xfId="0" applyFont="1" applyBorder="1" applyAlignment="1">
      <alignment horizontal="center" vertical="center" wrapText="1"/>
    </xf>
    <xf numFmtId="0" fontId="7" fillId="2" borderId="6" xfId="0" applyFont="1" applyFill="1" applyBorder="1" applyAlignment="1">
      <alignment vertical="top" wrapText="1"/>
    </xf>
    <xf numFmtId="0" fontId="8" fillId="2" borderId="6" xfId="0" applyFont="1" applyFill="1" applyBorder="1" applyAlignment="1">
      <alignment vertical="top" wrapText="1"/>
    </xf>
    <xf numFmtId="0" fontId="8" fillId="2" borderId="6" xfId="0" applyFont="1" applyFill="1" applyBorder="1" applyAlignment="1">
      <alignment horizontal="left" vertical="top" wrapText="1"/>
    </xf>
    <xf numFmtId="0" fontId="5" fillId="0" borderId="6" xfId="0" applyFont="1" applyBorder="1"/>
    <xf numFmtId="0" fontId="8" fillId="2" borderId="6" xfId="0" applyFont="1" applyFill="1" applyBorder="1" applyAlignment="1">
      <alignment horizontal="center"/>
    </xf>
    <xf numFmtId="3" fontId="8" fillId="2" borderId="6" xfId="0" applyNumberFormat="1" applyFont="1" applyFill="1" applyBorder="1" applyAlignment="1">
      <alignment vertical="top" wrapText="1"/>
    </xf>
    <xf numFmtId="0" fontId="5" fillId="0" borderId="6" xfId="0" applyFont="1" applyBorder="1" applyAlignment="1">
      <alignment vertical="top"/>
    </xf>
    <xf numFmtId="0" fontId="8" fillId="3" borderId="6" xfId="0" applyFont="1" applyFill="1" applyBorder="1" applyAlignment="1">
      <alignment horizontal="center" vertical="center" wrapText="1"/>
    </xf>
    <xf numFmtId="0" fontId="5" fillId="0" borderId="0" xfId="0" applyFont="1"/>
    <xf numFmtId="0" fontId="6" fillId="0" borderId="0" xfId="0" applyFont="1" applyAlignment="1"/>
    <xf numFmtId="0" fontId="11" fillId="2" borderId="6" xfId="0" applyFont="1" applyFill="1" applyBorder="1" applyAlignment="1">
      <alignment vertical="top" wrapText="1"/>
    </xf>
    <xf numFmtId="164" fontId="8" fillId="2" borderId="6" xfId="1" applyFont="1" applyFill="1" applyBorder="1" applyAlignment="1">
      <alignment horizontal="center"/>
    </xf>
    <xf numFmtId="3" fontId="7" fillId="0" borderId="6" xfId="0" applyNumberFormat="1" applyFont="1" applyFill="1" applyBorder="1" applyAlignment="1">
      <alignment horizontal="right" vertical="top" wrapText="1"/>
    </xf>
    <xf numFmtId="3" fontId="15" fillId="0" borderId="6" xfId="0" applyNumberFormat="1" applyFont="1" applyBorder="1" applyAlignment="1">
      <alignment vertical="top" wrapText="1"/>
    </xf>
    <xf numFmtId="3" fontId="7" fillId="2" borderId="6" xfId="0" applyNumberFormat="1" applyFont="1" applyFill="1" applyBorder="1" applyAlignment="1">
      <alignment horizontal="right" vertical="top" wrapText="1"/>
    </xf>
    <xf numFmtId="1" fontId="7" fillId="2" borderId="6" xfId="0" applyNumberFormat="1" applyFont="1" applyFill="1" applyBorder="1" applyAlignment="1">
      <alignment horizontal="right" vertical="top" wrapText="1"/>
    </xf>
    <xf numFmtId="3" fontId="15" fillId="0" borderId="6" xfId="0" applyNumberFormat="1" applyFont="1" applyFill="1" applyBorder="1" applyAlignment="1">
      <alignment vertical="top" wrapText="1"/>
    </xf>
    <xf numFmtId="0" fontId="7" fillId="0" borderId="6" xfId="0" applyFont="1" applyFill="1" applyBorder="1" applyAlignment="1">
      <alignment horizontal="right" vertical="top" wrapText="1"/>
    </xf>
    <xf numFmtId="0" fontId="7" fillId="2" borderId="6" xfId="0" applyFont="1" applyFill="1" applyBorder="1" applyAlignment="1">
      <alignment horizontal="right" vertical="top" wrapText="1"/>
    </xf>
    <xf numFmtId="3" fontId="7" fillId="2" borderId="6" xfId="0" applyNumberFormat="1" applyFont="1" applyFill="1" applyBorder="1" applyAlignment="1">
      <alignment vertical="top" wrapText="1"/>
    </xf>
    <xf numFmtId="3" fontId="7" fillId="0" borderId="6" xfId="0" applyNumberFormat="1" applyFont="1" applyBorder="1" applyAlignment="1">
      <alignment vertical="top" wrapText="1"/>
    </xf>
    <xf numFmtId="0" fontId="16" fillId="0" borderId="0" xfId="0" applyFont="1"/>
    <xf numFmtId="0" fontId="8" fillId="2" borderId="6" xfId="0" applyFont="1" applyFill="1" applyBorder="1" applyAlignment="1">
      <alignment horizontal="right" vertical="top" wrapText="1"/>
    </xf>
    <xf numFmtId="164" fontId="9" fillId="2" borderId="6" xfId="1" applyFont="1" applyFill="1" applyBorder="1" applyAlignment="1">
      <alignment horizontal="center" vertical="center" wrapText="1"/>
    </xf>
    <xf numFmtId="164" fontId="9" fillId="2" borderId="6" xfId="1" applyFont="1" applyFill="1" applyBorder="1" applyAlignment="1">
      <alignment horizontal="center" vertical="top" wrapText="1"/>
    </xf>
    <xf numFmtId="164" fontId="11" fillId="2" borderId="6" xfId="1" applyFont="1" applyFill="1" applyBorder="1" applyAlignment="1">
      <alignment horizontal="center" vertical="top" wrapText="1"/>
    </xf>
    <xf numFmtId="164" fontId="11" fillId="0" borderId="6" xfId="1" applyFont="1" applyFill="1" applyBorder="1" applyAlignment="1">
      <alignment horizontal="center" vertical="top" wrapText="1"/>
    </xf>
    <xf numFmtId="164" fontId="12" fillId="0" borderId="6" xfId="1" applyFont="1" applyFill="1" applyBorder="1" applyAlignment="1">
      <alignment horizontal="center" vertical="top" wrapText="1"/>
    </xf>
    <xf numFmtId="164" fontId="11" fillId="0" borderId="6" xfId="1" applyFont="1" applyBorder="1" applyAlignment="1">
      <alignment horizontal="center" vertical="center" wrapText="1"/>
    </xf>
    <xf numFmtId="3" fontId="14" fillId="0" borderId="6" xfId="0" applyNumberFormat="1" applyFont="1" applyBorder="1" applyAlignment="1">
      <alignment vertical="top" wrapText="1"/>
    </xf>
    <xf numFmtId="3" fontId="11" fillId="2" borderId="6" xfId="0" applyNumberFormat="1" applyFont="1" applyFill="1" applyBorder="1" applyAlignment="1">
      <alignment vertical="top" wrapText="1"/>
    </xf>
    <xf numFmtId="3" fontId="9" fillId="2" borderId="6" xfId="0" applyNumberFormat="1" applyFont="1" applyFill="1" applyBorder="1" applyAlignment="1">
      <alignment vertical="top" wrapText="1"/>
    </xf>
    <xf numFmtId="3" fontId="17" fillId="0" borderId="6" xfId="0" applyNumberFormat="1" applyFont="1" applyBorder="1" applyAlignment="1">
      <alignment vertical="top" wrapText="1"/>
    </xf>
    <xf numFmtId="0" fontId="9" fillId="2" borderId="6" xfId="0" applyFont="1" applyFill="1" applyBorder="1" applyAlignment="1">
      <alignment horizontal="right" vertical="top" wrapText="1"/>
    </xf>
    <xf numFmtId="0" fontId="11" fillId="4" borderId="6" xfId="0" applyFont="1" applyFill="1" applyBorder="1" applyAlignment="1">
      <alignment vertical="top" wrapText="1"/>
    </xf>
    <xf numFmtId="164" fontId="11" fillId="4" borderId="6" xfId="1" applyFont="1" applyFill="1" applyBorder="1" applyAlignment="1">
      <alignment horizontal="center" vertical="top" wrapText="1"/>
    </xf>
    <xf numFmtId="164" fontId="15" fillId="0" borderId="6" xfId="1" applyFont="1" applyFill="1" applyBorder="1" applyAlignment="1">
      <alignment horizontal="center" vertical="top" wrapText="1"/>
    </xf>
    <xf numFmtId="164" fontId="7" fillId="0" borderId="6" xfId="1" applyFont="1" applyFill="1" applyBorder="1" applyAlignment="1">
      <alignment horizontal="center" vertical="top" wrapText="1"/>
    </xf>
    <xf numFmtId="3" fontId="11" fillId="4" borderId="6" xfId="0" applyNumberFormat="1" applyFont="1" applyFill="1" applyBorder="1" applyAlignment="1">
      <alignment vertical="top" wrapText="1"/>
    </xf>
    <xf numFmtId="164" fontId="12" fillId="4" borderId="6" xfId="1" applyFont="1" applyFill="1" applyBorder="1" applyAlignment="1">
      <alignment horizontal="center" vertical="top" wrapText="1"/>
    </xf>
    <xf numFmtId="4" fontId="11" fillId="2" borderId="6" xfId="0" applyNumberFormat="1" applyFont="1" applyFill="1" applyBorder="1" applyAlignment="1">
      <alignment vertical="top" wrapText="1"/>
    </xf>
    <xf numFmtId="3" fontId="12" fillId="0" borderId="6" xfId="0" applyNumberFormat="1" applyFont="1" applyBorder="1" applyAlignment="1">
      <alignment vertical="top" wrapText="1"/>
    </xf>
    <xf numFmtId="4" fontId="11" fillId="2" borderId="6" xfId="0" applyNumberFormat="1" applyFont="1" applyFill="1" applyBorder="1" applyAlignment="1">
      <alignment horizontal="right" vertical="top" wrapText="1"/>
    </xf>
    <xf numFmtId="2" fontId="11" fillId="2" borderId="6" xfId="0" applyNumberFormat="1" applyFont="1" applyFill="1" applyBorder="1" applyAlignment="1">
      <alignment horizontal="right" vertical="top" wrapText="1"/>
    </xf>
    <xf numFmtId="2" fontId="7" fillId="2" borderId="6" xfId="0" applyNumberFormat="1" applyFont="1" applyFill="1" applyBorder="1" applyAlignment="1">
      <alignment horizontal="right" vertical="top" wrapText="1"/>
    </xf>
    <xf numFmtId="2" fontId="11" fillId="4" borderId="6" xfId="0" applyNumberFormat="1" applyFont="1" applyFill="1" applyBorder="1" applyAlignment="1">
      <alignment horizontal="right" vertical="top" wrapText="1"/>
    </xf>
    <xf numFmtId="0" fontId="5" fillId="5" borderId="6" xfId="0" applyFont="1" applyFill="1" applyBorder="1" applyAlignment="1">
      <alignment vertical="top"/>
    </xf>
    <xf numFmtId="0" fontId="8" fillId="5" borderId="6" xfId="0" applyFont="1" applyFill="1" applyBorder="1" applyAlignment="1">
      <alignment vertical="top" wrapText="1"/>
    </xf>
    <xf numFmtId="2" fontId="11" fillId="5" borderId="6" xfId="0" applyNumberFormat="1" applyFont="1" applyFill="1" applyBorder="1" applyAlignment="1">
      <alignment horizontal="right" vertical="top" wrapText="1"/>
    </xf>
    <xf numFmtId="3" fontId="11" fillId="5" borderId="6" xfId="0" applyNumberFormat="1" applyFont="1" applyFill="1" applyBorder="1" applyAlignment="1">
      <alignment vertical="top" wrapText="1"/>
    </xf>
    <xf numFmtId="164" fontId="8" fillId="2" borderId="6" xfId="1" applyFont="1" applyFill="1" applyBorder="1" applyAlignment="1">
      <alignment horizontal="center" vertical="center" wrapText="1"/>
    </xf>
    <xf numFmtId="164" fontId="8" fillId="2" borderId="6" xfId="1" applyFont="1" applyFill="1" applyBorder="1" applyAlignment="1">
      <alignment horizontal="right" vertical="center"/>
    </xf>
    <xf numFmtId="0" fontId="5" fillId="2" borderId="6" xfId="0" applyFont="1" applyFill="1" applyBorder="1" applyAlignment="1">
      <alignment vertical="top"/>
    </xf>
    <xf numFmtId="3" fontId="17" fillId="2" borderId="6" xfId="0" applyNumberFormat="1" applyFont="1" applyFill="1" applyBorder="1" applyAlignment="1">
      <alignment vertical="top" wrapText="1"/>
    </xf>
    <xf numFmtId="3" fontId="14" fillId="2" borderId="6" xfId="0" applyNumberFormat="1" applyFont="1" applyFill="1" applyBorder="1" applyAlignment="1">
      <alignment vertical="top" wrapText="1"/>
    </xf>
    <xf numFmtId="0" fontId="4" fillId="2" borderId="0" xfId="0" applyFont="1" applyFill="1"/>
    <xf numFmtId="165" fontId="4" fillId="2" borderId="0" xfId="0" applyNumberFormat="1" applyFont="1" applyFill="1"/>
    <xf numFmtId="4" fontId="11" fillId="4" borderId="6" xfId="0" applyNumberFormat="1" applyFont="1" applyFill="1" applyBorder="1" applyAlignment="1">
      <alignment vertical="top" wrapText="1"/>
    </xf>
    <xf numFmtId="4" fontId="7" fillId="2" borderId="6" xfId="0" applyNumberFormat="1" applyFont="1" applyFill="1" applyBorder="1" applyAlignment="1">
      <alignment vertical="top" wrapText="1"/>
    </xf>
    <xf numFmtId="4" fontId="11" fillId="2" borderId="6" xfId="0" applyNumberFormat="1" applyFont="1" applyFill="1" applyBorder="1" applyAlignment="1">
      <alignment vertical="center" wrapText="1"/>
    </xf>
    <xf numFmtId="4" fontId="11" fillId="5" borderId="6" xfId="0" applyNumberFormat="1" applyFont="1" applyFill="1" applyBorder="1" applyAlignment="1">
      <alignment vertical="top" wrapText="1"/>
    </xf>
    <xf numFmtId="0" fontId="1" fillId="0" borderId="0" xfId="0" applyFont="1" applyAlignment="1">
      <alignment vertical="center"/>
    </xf>
    <xf numFmtId="164" fontId="9" fillId="2" borderId="6" xfId="1" applyFont="1" applyFill="1" applyBorder="1" applyAlignment="1">
      <alignment horizontal="center" vertical="center"/>
    </xf>
    <xf numFmtId="165" fontId="3" fillId="0" borderId="0" xfId="0" applyNumberFormat="1" applyFont="1"/>
    <xf numFmtId="2" fontId="3" fillId="0" borderId="0" xfId="0" applyNumberFormat="1" applyFont="1"/>
    <xf numFmtId="0" fontId="18" fillId="0" borderId="0" xfId="0" applyFont="1"/>
    <xf numFmtId="0" fontId="19" fillId="0" borderId="0" xfId="0" applyFont="1"/>
    <xf numFmtId="2" fontId="18" fillId="0" borderId="0" xfId="0" applyNumberFormat="1" applyFont="1"/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14" fillId="0" borderId="2" xfId="0" applyFont="1" applyBorder="1" applyAlignment="1">
      <alignment horizontal="center" vertical="top" wrapText="1"/>
    </xf>
    <xf numFmtId="0" fontId="14" fillId="0" borderId="3" xfId="0" applyFont="1" applyBorder="1" applyAlignment="1">
      <alignment horizontal="center" vertical="top" wrapText="1"/>
    </xf>
    <xf numFmtId="0" fontId="14" fillId="0" borderId="4" xfId="0" applyFont="1" applyBorder="1" applyAlignment="1">
      <alignment horizontal="center" vertical="top" wrapText="1"/>
    </xf>
    <xf numFmtId="0" fontId="13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12" fillId="0" borderId="1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3"/>
  <sheetViews>
    <sheetView topLeftCell="A27" zoomScaleNormal="100" workbookViewId="0">
      <selection activeCell="G46" sqref="G45:G46"/>
    </sheetView>
  </sheetViews>
  <sheetFormatPr defaultColWidth="9.1796875" defaultRowHeight="15.5" x14ac:dyDescent="0.35"/>
  <cols>
    <col min="1" max="4" width="9.1796875" style="1"/>
    <col min="5" max="5" width="10.7265625" style="1" bestFit="1" customWidth="1"/>
    <col min="6" max="8" width="9.1796875" style="1"/>
    <col min="9" max="9" width="11.453125" style="1" customWidth="1"/>
    <col min="10" max="12" width="9.1796875" style="1"/>
    <col min="13" max="13" width="9.1796875" style="1" customWidth="1"/>
    <col min="14" max="16384" width="9.1796875" style="1"/>
  </cols>
  <sheetData>
    <row r="1" spans="1:14" x14ac:dyDescent="0.35">
      <c r="A1" s="6" t="s">
        <v>28</v>
      </c>
      <c r="B1" s="6"/>
      <c r="C1" s="6"/>
      <c r="D1" s="6"/>
      <c r="E1" s="6"/>
      <c r="F1" s="6"/>
      <c r="G1" s="3"/>
      <c r="H1" s="3"/>
      <c r="I1" s="4"/>
      <c r="J1" s="4"/>
      <c r="K1" s="2"/>
      <c r="L1" s="2"/>
      <c r="M1" s="2"/>
      <c r="N1" s="2"/>
    </row>
    <row r="2" spans="1:14" x14ac:dyDescent="0.35">
      <c r="A2" s="6" t="s">
        <v>105</v>
      </c>
      <c r="B2" s="6"/>
      <c r="C2" s="6"/>
      <c r="D2" s="6"/>
      <c r="E2" s="6"/>
      <c r="F2" s="6"/>
      <c r="G2" s="3"/>
      <c r="H2" s="3"/>
      <c r="I2" s="4"/>
      <c r="J2" s="4"/>
      <c r="K2" s="2"/>
      <c r="L2" s="2"/>
      <c r="M2" s="2"/>
      <c r="N2" s="2"/>
    </row>
    <row r="3" spans="1:14" x14ac:dyDescent="0.35">
      <c r="A3" s="6" t="s">
        <v>68</v>
      </c>
      <c r="B3" s="6"/>
      <c r="C3" s="6"/>
      <c r="D3" s="6"/>
      <c r="E3" s="6"/>
      <c r="F3" s="6"/>
      <c r="G3" s="3"/>
      <c r="H3" s="3"/>
      <c r="I3" s="4"/>
      <c r="J3" s="4"/>
      <c r="K3" s="2"/>
      <c r="L3" s="2"/>
      <c r="M3" s="2"/>
      <c r="N3" s="2"/>
    </row>
    <row r="4" spans="1:14" x14ac:dyDescent="0.35">
      <c r="A4" s="3"/>
      <c r="B4" s="3"/>
      <c r="C4" s="3" t="s">
        <v>0</v>
      </c>
      <c r="D4" s="4"/>
      <c r="E4" s="3"/>
      <c r="F4" s="3"/>
      <c r="G4" s="3"/>
      <c r="H4" s="3"/>
      <c r="I4" s="4"/>
      <c r="J4" s="4"/>
      <c r="K4" s="2"/>
      <c r="L4" s="2"/>
      <c r="M4" s="2"/>
      <c r="N4" s="2"/>
    </row>
    <row r="5" spans="1:14" x14ac:dyDescent="0.35">
      <c r="A5" s="3" t="s">
        <v>69</v>
      </c>
      <c r="B5" s="3"/>
      <c r="C5" s="3"/>
      <c r="D5" s="3"/>
      <c r="E5" s="3"/>
      <c r="F5" s="3"/>
      <c r="G5" s="3"/>
      <c r="H5" s="3"/>
      <c r="I5" s="4"/>
      <c r="J5" s="4"/>
      <c r="K5" s="2"/>
      <c r="L5" s="2"/>
      <c r="M5" s="2"/>
      <c r="N5" s="2"/>
    </row>
    <row r="6" spans="1:14" x14ac:dyDescent="0.35">
      <c r="A6" s="4"/>
      <c r="B6" s="4"/>
      <c r="C6" s="4"/>
      <c r="D6" s="4"/>
      <c r="E6" s="4"/>
      <c r="F6" s="4"/>
      <c r="G6" s="4"/>
      <c r="H6" s="4"/>
      <c r="I6" s="4"/>
      <c r="J6" s="4"/>
      <c r="K6" s="2"/>
      <c r="L6" s="2"/>
      <c r="M6" s="2"/>
      <c r="N6" s="2"/>
    </row>
    <row r="7" spans="1:14" x14ac:dyDescent="0.35">
      <c r="A7" s="74" t="s">
        <v>128</v>
      </c>
      <c r="B7" s="75"/>
      <c r="C7" s="75"/>
      <c r="D7" s="75"/>
      <c r="E7" s="75"/>
      <c r="F7" s="5"/>
      <c r="G7" s="4"/>
      <c r="H7" s="4"/>
      <c r="I7" s="4"/>
      <c r="J7" s="4"/>
      <c r="K7" s="2"/>
      <c r="L7" s="2"/>
      <c r="M7" s="2"/>
      <c r="N7" s="2"/>
    </row>
    <row r="8" spans="1:14" x14ac:dyDescent="0.35">
      <c r="A8" s="3" t="s">
        <v>126</v>
      </c>
      <c r="B8" s="4"/>
      <c r="C8" s="5"/>
      <c r="D8" s="4"/>
      <c r="E8" s="4"/>
      <c r="F8" s="4"/>
      <c r="G8" s="4"/>
      <c r="H8" s="4"/>
      <c r="I8" s="4"/>
      <c r="J8" s="4"/>
      <c r="K8" s="2"/>
      <c r="L8" s="2"/>
      <c r="M8" s="2"/>
      <c r="N8" s="2"/>
    </row>
    <row r="9" spans="1:14" x14ac:dyDescent="0.35">
      <c r="A9" s="3" t="s">
        <v>127</v>
      </c>
      <c r="B9" s="4"/>
      <c r="C9" s="5"/>
      <c r="D9" s="4"/>
      <c r="E9" s="4"/>
      <c r="F9" s="4"/>
      <c r="G9" s="4"/>
      <c r="H9" s="4"/>
      <c r="I9" s="4"/>
      <c r="J9" s="4"/>
      <c r="K9" s="2"/>
      <c r="L9" s="2"/>
      <c r="M9" s="2"/>
      <c r="N9" s="2"/>
    </row>
    <row r="10" spans="1:14" x14ac:dyDescent="0.35">
      <c r="A10" s="3"/>
      <c r="B10" s="4"/>
      <c r="C10" s="5"/>
      <c r="D10" s="4"/>
      <c r="E10" s="4"/>
      <c r="F10" s="4"/>
      <c r="G10" s="4"/>
      <c r="H10" s="4"/>
      <c r="I10" s="4"/>
      <c r="J10" s="4"/>
      <c r="K10" s="2"/>
      <c r="L10" s="2"/>
      <c r="M10" s="2"/>
      <c r="N10" s="2"/>
    </row>
    <row r="11" spans="1:14" x14ac:dyDescent="0.35">
      <c r="A11" s="74" t="s">
        <v>125</v>
      </c>
      <c r="B11" s="75"/>
      <c r="C11" s="75"/>
      <c r="D11" s="75"/>
      <c r="E11" s="76">
        <f>G12+E18+E23+F25+D42+E43+E44+E45+E46+E47+E48</f>
        <v>140342</v>
      </c>
      <c r="F11" s="4"/>
      <c r="G11" s="4"/>
      <c r="H11" s="4"/>
      <c r="I11" s="4"/>
      <c r="J11" s="4"/>
      <c r="K11" s="2"/>
      <c r="L11" s="2"/>
      <c r="M11" s="2"/>
      <c r="N11" s="2"/>
    </row>
    <row r="12" spans="1:14" x14ac:dyDescent="0.35">
      <c r="A12" s="3" t="s">
        <v>106</v>
      </c>
      <c r="B12" s="4"/>
      <c r="C12" s="4"/>
      <c r="D12" s="4"/>
      <c r="E12" s="4"/>
      <c r="F12" s="4"/>
      <c r="G12" s="72">
        <f>C13+D14+D15+F16+B17</f>
        <v>84346</v>
      </c>
      <c r="H12" s="5"/>
      <c r="I12" s="4"/>
      <c r="J12" s="4"/>
      <c r="K12" s="2"/>
      <c r="L12" s="2"/>
      <c r="M12" s="2"/>
      <c r="N12" s="2"/>
    </row>
    <row r="13" spans="1:14" x14ac:dyDescent="0.35">
      <c r="A13" s="4" t="s">
        <v>78</v>
      </c>
      <c r="B13" s="4"/>
      <c r="C13" s="5">
        <v>73759</v>
      </c>
      <c r="D13" s="4"/>
      <c r="E13" s="4"/>
      <c r="F13" s="4"/>
      <c r="G13" s="4"/>
      <c r="H13" s="4"/>
      <c r="I13" s="4"/>
      <c r="J13" s="4"/>
      <c r="K13" s="2"/>
      <c r="L13" s="2"/>
      <c r="M13" s="2"/>
      <c r="N13" s="2"/>
    </row>
    <row r="14" spans="1:14" x14ac:dyDescent="0.35">
      <c r="A14" s="4" t="s">
        <v>1</v>
      </c>
      <c r="B14" s="4"/>
      <c r="C14" s="4"/>
      <c r="D14" s="5">
        <v>364</v>
      </c>
      <c r="E14" s="4"/>
      <c r="F14" s="4"/>
      <c r="G14" s="4"/>
      <c r="H14" s="4"/>
      <c r="I14" s="4"/>
      <c r="J14" s="4"/>
      <c r="K14" s="2"/>
      <c r="L14" s="2"/>
      <c r="M14" s="2"/>
      <c r="N14" s="2"/>
    </row>
    <row r="15" spans="1:14" x14ac:dyDescent="0.35">
      <c r="A15" s="4" t="s">
        <v>2</v>
      </c>
      <c r="B15" s="4"/>
      <c r="C15" s="4"/>
      <c r="D15" s="5">
        <f>5074+1356</f>
        <v>6430</v>
      </c>
      <c r="E15" s="4"/>
      <c r="F15" s="4"/>
      <c r="G15" s="4"/>
      <c r="H15" s="4"/>
      <c r="I15" s="4"/>
      <c r="J15" s="4"/>
      <c r="K15" s="2"/>
      <c r="L15" s="2"/>
      <c r="M15" s="2"/>
      <c r="N15" s="2"/>
    </row>
    <row r="16" spans="1:14" x14ac:dyDescent="0.35">
      <c r="A16" s="4" t="s">
        <v>3</v>
      </c>
      <c r="B16" s="4"/>
      <c r="C16" s="4"/>
      <c r="D16" s="4"/>
      <c r="E16" s="4"/>
      <c r="F16" s="5">
        <f>1725+500</f>
        <v>2225</v>
      </c>
      <c r="G16" s="4"/>
      <c r="H16" s="5"/>
      <c r="I16" s="4"/>
      <c r="J16" s="4"/>
      <c r="K16" s="2"/>
      <c r="L16" s="2"/>
      <c r="M16" s="2"/>
      <c r="N16" s="2"/>
    </row>
    <row r="17" spans="1:14" x14ac:dyDescent="0.35">
      <c r="A17" s="4" t="s">
        <v>60</v>
      </c>
      <c r="B17" s="5">
        <f>1219+349</f>
        <v>1568</v>
      </c>
      <c r="C17" s="4"/>
      <c r="D17" s="4"/>
      <c r="E17" s="4"/>
      <c r="F17" s="4"/>
      <c r="G17" s="4"/>
      <c r="H17" s="5"/>
      <c r="I17" s="4"/>
      <c r="J17" s="4"/>
      <c r="K17" s="2"/>
      <c r="L17" s="2"/>
      <c r="M17" s="2"/>
      <c r="N17" s="2"/>
    </row>
    <row r="18" spans="1:14" x14ac:dyDescent="0.35">
      <c r="A18" s="3" t="s">
        <v>107</v>
      </c>
      <c r="B18" s="4"/>
      <c r="C18" s="4"/>
      <c r="D18" s="4"/>
      <c r="E18" s="72">
        <f>C19+C20+C21+C22</f>
        <v>1741</v>
      </c>
      <c r="F18" s="4"/>
      <c r="G18" s="4"/>
      <c r="H18" s="4"/>
      <c r="I18" s="4"/>
      <c r="J18" s="4"/>
      <c r="K18" s="2"/>
      <c r="L18" s="2"/>
      <c r="M18" s="2"/>
      <c r="N18" s="2"/>
    </row>
    <row r="19" spans="1:14" x14ac:dyDescent="0.35">
      <c r="A19" s="64" t="s">
        <v>4</v>
      </c>
      <c r="B19" s="64"/>
      <c r="C19" s="65">
        <v>51</v>
      </c>
      <c r="D19" s="4"/>
      <c r="E19" s="4"/>
      <c r="F19" s="4"/>
      <c r="G19" s="4"/>
      <c r="H19" s="4"/>
      <c r="I19" s="4"/>
      <c r="J19" s="4"/>
      <c r="K19" s="2"/>
      <c r="L19" s="2"/>
      <c r="M19" s="2"/>
      <c r="N19" s="2"/>
    </row>
    <row r="20" spans="1:14" x14ac:dyDescent="0.35">
      <c r="A20" s="64" t="s">
        <v>5</v>
      </c>
      <c r="B20" s="64"/>
      <c r="C20" s="65">
        <v>266</v>
      </c>
      <c r="D20" s="4"/>
      <c r="E20" s="4"/>
      <c r="F20" s="4"/>
      <c r="G20" s="4"/>
      <c r="H20" s="4"/>
      <c r="I20" s="4"/>
      <c r="J20" s="4"/>
      <c r="K20" s="2"/>
      <c r="L20" s="2"/>
      <c r="M20" s="2"/>
      <c r="N20" s="2"/>
    </row>
    <row r="21" spans="1:14" x14ac:dyDescent="0.35">
      <c r="A21" s="64" t="s">
        <v>6</v>
      </c>
      <c r="B21" s="64"/>
      <c r="C21" s="65">
        <v>296</v>
      </c>
      <c r="D21" s="4"/>
      <c r="E21" s="4"/>
      <c r="F21" s="4"/>
      <c r="G21" s="4"/>
      <c r="H21" s="4"/>
      <c r="I21" s="4"/>
      <c r="J21" s="4"/>
      <c r="K21" s="2"/>
      <c r="L21" s="2"/>
      <c r="M21" s="2"/>
      <c r="N21" s="2"/>
    </row>
    <row r="22" spans="1:14" ht="17.25" customHeight="1" x14ac:dyDescent="0.35">
      <c r="A22" s="4" t="s">
        <v>108</v>
      </c>
      <c r="B22" s="4"/>
      <c r="C22" s="5">
        <v>1128</v>
      </c>
      <c r="D22" s="4"/>
      <c r="E22" s="4"/>
      <c r="F22" s="4"/>
      <c r="G22" s="4"/>
      <c r="H22" s="4"/>
      <c r="I22" s="4"/>
      <c r="J22" s="4"/>
      <c r="K22" s="2"/>
      <c r="L22" s="2"/>
      <c r="M22" s="2"/>
      <c r="N22" s="2"/>
    </row>
    <row r="23" spans="1:14" x14ac:dyDescent="0.35">
      <c r="A23" s="3" t="s">
        <v>109</v>
      </c>
      <c r="B23" s="4"/>
      <c r="C23" s="4"/>
      <c r="D23" s="4"/>
      <c r="E23" s="73">
        <v>292</v>
      </c>
      <c r="F23" s="4"/>
      <c r="G23" s="4"/>
      <c r="H23" s="4"/>
      <c r="I23" s="4"/>
      <c r="J23" s="4"/>
      <c r="K23" s="2"/>
      <c r="L23" s="2"/>
      <c r="M23" s="2"/>
      <c r="N23" s="2"/>
    </row>
    <row r="24" spans="1:14" x14ac:dyDescent="0.35">
      <c r="A24" s="4" t="s">
        <v>118</v>
      </c>
      <c r="B24" s="4"/>
      <c r="C24" s="5"/>
      <c r="D24" s="5"/>
      <c r="E24" s="4"/>
      <c r="F24" s="4"/>
      <c r="G24" s="4"/>
      <c r="H24" s="4"/>
      <c r="I24" s="4"/>
      <c r="J24" s="4"/>
      <c r="K24" s="2"/>
      <c r="L24" s="2"/>
      <c r="M24" s="2"/>
      <c r="N24" s="2"/>
    </row>
    <row r="25" spans="1:14" x14ac:dyDescent="0.35">
      <c r="A25" s="3" t="s">
        <v>123</v>
      </c>
      <c r="B25" s="4"/>
      <c r="C25" s="4"/>
      <c r="D25" s="4"/>
      <c r="E25" s="4"/>
      <c r="F25" s="73">
        <v>2564</v>
      </c>
      <c r="G25" s="4"/>
      <c r="H25" s="5"/>
      <c r="I25" s="4"/>
      <c r="J25" s="4"/>
      <c r="K25" s="2"/>
      <c r="L25" s="2"/>
      <c r="M25" s="2"/>
      <c r="N25" s="2"/>
    </row>
    <row r="26" spans="1:14" x14ac:dyDescent="0.35">
      <c r="A26" s="4" t="s">
        <v>61</v>
      </c>
      <c r="B26" s="4"/>
      <c r="C26" s="4"/>
      <c r="D26" s="5"/>
      <c r="E26" s="5">
        <f>79+51</f>
        <v>130</v>
      </c>
      <c r="F26" s="4"/>
      <c r="G26" s="4"/>
      <c r="H26" s="4"/>
      <c r="I26" s="4"/>
      <c r="J26" s="4"/>
      <c r="K26" s="2"/>
      <c r="L26" s="2"/>
      <c r="M26" s="2"/>
      <c r="N26" s="2"/>
    </row>
    <row r="27" spans="1:14" x14ac:dyDescent="0.35">
      <c r="A27" s="4" t="s">
        <v>7</v>
      </c>
      <c r="B27" s="4"/>
      <c r="C27" s="5"/>
      <c r="D27" s="4"/>
      <c r="E27" s="4">
        <v>51</v>
      </c>
      <c r="F27" s="4"/>
      <c r="G27" s="5"/>
      <c r="H27" s="4"/>
      <c r="I27" s="4"/>
      <c r="J27" s="4"/>
      <c r="K27" s="2"/>
      <c r="L27" s="2"/>
      <c r="M27" s="2"/>
      <c r="N27" s="2"/>
    </row>
    <row r="28" spans="1:14" x14ac:dyDescent="0.35">
      <c r="A28" s="4" t="s">
        <v>8</v>
      </c>
      <c r="B28" s="4"/>
      <c r="C28" s="4"/>
      <c r="D28" s="5"/>
      <c r="E28" s="4">
        <v>26</v>
      </c>
      <c r="F28" s="4"/>
      <c r="G28" s="5"/>
      <c r="H28" s="4"/>
      <c r="I28" s="4"/>
      <c r="J28" s="4"/>
      <c r="K28" s="2"/>
      <c r="L28" s="2"/>
      <c r="M28" s="2"/>
      <c r="N28" s="2"/>
    </row>
    <row r="29" spans="1:14" x14ac:dyDescent="0.35">
      <c r="A29" s="4" t="s">
        <v>9</v>
      </c>
      <c r="B29" s="4"/>
      <c r="C29" s="4"/>
      <c r="D29" s="4"/>
      <c r="E29" s="5">
        <v>60</v>
      </c>
      <c r="F29" s="4"/>
      <c r="G29" s="5"/>
      <c r="H29" s="4"/>
      <c r="I29" s="4"/>
      <c r="J29" s="4"/>
      <c r="K29" s="2"/>
      <c r="L29" s="2"/>
      <c r="M29" s="2"/>
      <c r="N29" s="2"/>
    </row>
    <row r="30" spans="1:14" x14ac:dyDescent="0.35">
      <c r="A30" s="4" t="s">
        <v>79</v>
      </c>
      <c r="B30" s="4"/>
      <c r="C30" s="4"/>
      <c r="D30" s="4"/>
      <c r="E30" s="5">
        <v>16</v>
      </c>
      <c r="F30" s="4"/>
      <c r="G30" s="5"/>
      <c r="H30" s="4"/>
      <c r="I30" s="4"/>
      <c r="J30" s="4"/>
      <c r="K30" s="2"/>
      <c r="L30" s="2"/>
      <c r="M30" s="2"/>
      <c r="N30" s="2"/>
    </row>
    <row r="31" spans="1:14" x14ac:dyDescent="0.35">
      <c r="A31" s="4" t="s">
        <v>110</v>
      </c>
      <c r="B31" s="4"/>
      <c r="C31" s="4"/>
      <c r="D31" s="4"/>
      <c r="E31" s="5">
        <v>300</v>
      </c>
      <c r="F31" s="4"/>
      <c r="G31" s="5"/>
      <c r="H31" s="4"/>
      <c r="I31" s="4"/>
      <c r="J31" s="4"/>
      <c r="K31" s="2"/>
      <c r="L31" s="2"/>
      <c r="M31" s="2"/>
      <c r="N31" s="2"/>
    </row>
    <row r="32" spans="1:14" x14ac:dyDescent="0.35">
      <c r="A32" s="4" t="s">
        <v>80</v>
      </c>
      <c r="B32" s="4"/>
      <c r="C32" s="4"/>
      <c r="D32" s="4"/>
      <c r="E32" s="5">
        <v>63</v>
      </c>
      <c r="F32" s="4"/>
      <c r="G32" s="5"/>
      <c r="H32" s="4"/>
      <c r="I32" s="4"/>
      <c r="J32" s="4"/>
      <c r="K32" s="2"/>
      <c r="L32" s="2"/>
      <c r="M32" s="2"/>
      <c r="N32" s="2"/>
    </row>
    <row r="33" spans="1:14" x14ac:dyDescent="0.35">
      <c r="A33" s="4" t="s">
        <v>81</v>
      </c>
      <c r="B33" s="4"/>
      <c r="C33" s="4"/>
      <c r="D33" s="4"/>
      <c r="E33" s="5">
        <v>583</v>
      </c>
      <c r="F33" s="4"/>
      <c r="G33" s="5"/>
      <c r="H33" s="4"/>
      <c r="I33" s="4"/>
      <c r="J33" s="4"/>
      <c r="K33" s="2"/>
      <c r="L33" s="2"/>
      <c r="M33" s="2"/>
      <c r="N33" s="2"/>
    </row>
    <row r="34" spans="1:14" x14ac:dyDescent="0.35">
      <c r="A34" s="4" t="s">
        <v>89</v>
      </c>
      <c r="B34" s="4"/>
      <c r="C34" s="4"/>
      <c r="D34" s="4"/>
      <c r="E34" s="5">
        <v>256</v>
      </c>
      <c r="F34" s="4"/>
      <c r="G34" s="5"/>
      <c r="H34" s="4"/>
      <c r="I34" s="4"/>
      <c r="J34" s="4"/>
      <c r="K34" s="2"/>
      <c r="L34" s="2"/>
      <c r="M34" s="2"/>
      <c r="N34" s="2"/>
    </row>
    <row r="35" spans="1:14" x14ac:dyDescent="0.35">
      <c r="A35" s="4" t="s">
        <v>111</v>
      </c>
      <c r="B35" s="4"/>
      <c r="C35" s="4"/>
      <c r="D35" s="4"/>
      <c r="E35" s="5">
        <v>210</v>
      </c>
      <c r="F35" s="4"/>
      <c r="G35" s="5"/>
      <c r="H35" s="4"/>
      <c r="I35" s="4"/>
      <c r="J35" s="4"/>
      <c r="K35" s="2"/>
      <c r="L35" s="2"/>
      <c r="M35" s="2"/>
      <c r="N35" s="2"/>
    </row>
    <row r="36" spans="1:14" x14ac:dyDescent="0.35">
      <c r="A36" s="4" t="s">
        <v>119</v>
      </c>
      <c r="B36" s="4"/>
      <c r="C36" s="4"/>
      <c r="D36" s="4"/>
      <c r="E36" s="5">
        <v>43</v>
      </c>
      <c r="F36" s="4"/>
      <c r="G36" s="5"/>
      <c r="H36" s="4"/>
      <c r="I36" s="4"/>
      <c r="J36" s="4"/>
      <c r="K36" s="2"/>
      <c r="L36" s="2"/>
      <c r="M36" s="2"/>
      <c r="N36" s="2"/>
    </row>
    <row r="37" spans="1:14" x14ac:dyDescent="0.35">
      <c r="A37" s="4" t="s">
        <v>120</v>
      </c>
      <c r="B37" s="4"/>
      <c r="C37" s="4"/>
      <c r="D37" s="4"/>
      <c r="E37" s="5">
        <v>320</v>
      </c>
      <c r="F37" s="4"/>
      <c r="G37" s="5"/>
      <c r="H37" s="4"/>
      <c r="I37" s="4"/>
      <c r="J37" s="4"/>
      <c r="K37" s="2"/>
      <c r="L37" s="2"/>
      <c r="M37" s="2"/>
      <c r="N37" s="2"/>
    </row>
    <row r="38" spans="1:14" x14ac:dyDescent="0.35">
      <c r="A38" s="4" t="s">
        <v>121</v>
      </c>
      <c r="B38" s="4"/>
      <c r="C38" s="4"/>
      <c r="D38" s="4"/>
      <c r="E38" s="5">
        <v>79</v>
      </c>
      <c r="F38" s="4"/>
      <c r="G38" s="5"/>
      <c r="H38" s="4"/>
      <c r="I38" s="4"/>
      <c r="J38" s="4"/>
      <c r="K38" s="2"/>
      <c r="L38" s="2"/>
      <c r="M38" s="2"/>
      <c r="N38" s="2"/>
    </row>
    <row r="39" spans="1:14" x14ac:dyDescent="0.35">
      <c r="A39" s="4" t="s">
        <v>122</v>
      </c>
      <c r="B39" s="4"/>
      <c r="C39" s="4"/>
      <c r="D39" s="4"/>
      <c r="E39" s="5">
        <v>200</v>
      </c>
      <c r="F39" s="4"/>
      <c r="G39" s="5"/>
      <c r="H39" s="4"/>
      <c r="I39" s="4"/>
      <c r="J39" s="4"/>
      <c r="K39" s="2"/>
      <c r="L39" s="2"/>
      <c r="M39" s="2"/>
      <c r="N39" s="2"/>
    </row>
    <row r="40" spans="1:14" x14ac:dyDescent="0.35">
      <c r="A40" s="4" t="s">
        <v>82</v>
      </c>
      <c r="B40" s="4"/>
      <c r="C40" s="4"/>
      <c r="D40" s="4"/>
      <c r="E40" s="5">
        <v>227</v>
      </c>
      <c r="F40" s="4"/>
      <c r="G40" s="5"/>
      <c r="H40" s="4"/>
      <c r="I40" s="4"/>
      <c r="J40" s="4"/>
      <c r="K40" s="2"/>
      <c r="L40" s="2"/>
      <c r="M40" s="2"/>
      <c r="N40" s="2"/>
    </row>
    <row r="41" spans="1:14" x14ac:dyDescent="0.35">
      <c r="A41" s="4"/>
      <c r="B41" s="4"/>
      <c r="C41" s="4"/>
      <c r="D41" s="4"/>
      <c r="E41" s="5"/>
      <c r="F41" s="4"/>
      <c r="G41" s="5"/>
      <c r="H41" s="4"/>
      <c r="I41" s="4"/>
      <c r="J41" s="4"/>
      <c r="K41" s="2"/>
      <c r="L41" s="2"/>
      <c r="M41" s="2"/>
      <c r="N41" s="2"/>
    </row>
    <row r="42" spans="1:14" x14ac:dyDescent="0.35">
      <c r="A42" s="3" t="s">
        <v>124</v>
      </c>
      <c r="B42" s="4"/>
      <c r="C42" s="4"/>
      <c r="D42" s="73">
        <v>3043</v>
      </c>
      <c r="E42" s="4"/>
      <c r="F42" s="4"/>
      <c r="G42" s="5"/>
      <c r="H42" s="4"/>
      <c r="I42" s="4"/>
      <c r="J42" s="4"/>
      <c r="K42" s="2"/>
      <c r="L42" s="2"/>
      <c r="M42" s="2"/>
      <c r="N42" s="2"/>
    </row>
    <row r="43" spans="1:14" x14ac:dyDescent="0.35">
      <c r="A43" s="3" t="s">
        <v>113</v>
      </c>
      <c r="B43" s="4"/>
      <c r="C43" s="4"/>
      <c r="D43" s="4"/>
      <c r="E43" s="73">
        <v>84</v>
      </c>
      <c r="F43" s="4"/>
      <c r="G43" s="5"/>
      <c r="H43" s="4"/>
      <c r="I43" s="4"/>
      <c r="J43" s="4"/>
      <c r="K43" s="2"/>
      <c r="L43" s="2"/>
      <c r="M43" s="2"/>
      <c r="N43" s="2"/>
    </row>
    <row r="44" spans="1:14" x14ac:dyDescent="0.35">
      <c r="A44" s="3" t="s">
        <v>114</v>
      </c>
      <c r="B44" s="4"/>
      <c r="C44" s="4"/>
      <c r="D44" s="4"/>
      <c r="E44" s="73">
        <v>41600</v>
      </c>
      <c r="F44" s="4"/>
      <c r="G44" s="4"/>
      <c r="H44" s="4"/>
      <c r="I44" s="5"/>
      <c r="J44" s="4"/>
      <c r="K44" s="2"/>
      <c r="L44" s="2"/>
      <c r="M44" s="2"/>
      <c r="N44" s="2"/>
    </row>
    <row r="45" spans="1:14" x14ac:dyDescent="0.35">
      <c r="A45" s="3" t="s">
        <v>112</v>
      </c>
      <c r="B45" s="4"/>
      <c r="C45" s="4"/>
      <c r="D45" s="4"/>
      <c r="E45" s="73">
        <v>17</v>
      </c>
      <c r="F45" s="4"/>
      <c r="G45" s="4"/>
      <c r="H45" s="4"/>
      <c r="I45" s="5"/>
      <c r="J45" s="4"/>
      <c r="K45" s="2"/>
      <c r="L45" s="2"/>
      <c r="M45" s="2"/>
      <c r="N45" s="2"/>
    </row>
    <row r="46" spans="1:14" x14ac:dyDescent="0.35">
      <c r="A46" s="3" t="s">
        <v>115</v>
      </c>
      <c r="B46" s="4"/>
      <c r="C46" s="4"/>
      <c r="D46" s="4"/>
      <c r="E46" s="73">
        <v>121</v>
      </c>
      <c r="F46" s="4"/>
      <c r="G46" s="4"/>
      <c r="H46" s="4"/>
      <c r="I46" s="5"/>
      <c r="J46" s="4"/>
      <c r="K46" s="2"/>
      <c r="L46" s="2"/>
      <c r="M46" s="2"/>
      <c r="N46" s="2"/>
    </row>
    <row r="47" spans="1:14" x14ac:dyDescent="0.35">
      <c r="A47" s="4" t="s">
        <v>116</v>
      </c>
      <c r="B47" s="4"/>
      <c r="C47" s="4"/>
      <c r="D47" s="4"/>
      <c r="E47" s="73">
        <v>20</v>
      </c>
      <c r="F47" s="4"/>
      <c r="G47" s="4"/>
      <c r="H47" s="4"/>
      <c r="I47" s="4"/>
      <c r="J47" s="4"/>
      <c r="K47" s="2"/>
      <c r="L47" s="2"/>
      <c r="M47" s="2"/>
      <c r="N47" s="2"/>
    </row>
    <row r="48" spans="1:14" x14ac:dyDescent="0.35">
      <c r="A48" s="4" t="s">
        <v>117</v>
      </c>
      <c r="B48" s="4"/>
      <c r="C48" s="4"/>
      <c r="D48" s="4"/>
      <c r="E48" s="73">
        <v>6514</v>
      </c>
      <c r="F48" s="4"/>
      <c r="G48" s="4"/>
      <c r="H48" s="4"/>
      <c r="I48" s="4"/>
      <c r="J48" s="4"/>
      <c r="K48" s="2"/>
      <c r="L48" s="2"/>
      <c r="M48" s="2"/>
      <c r="N48" s="2"/>
    </row>
    <row r="49" spans="1:14" x14ac:dyDescent="0.35">
      <c r="A49" s="4"/>
      <c r="B49" s="4"/>
      <c r="C49" s="4"/>
      <c r="D49" s="4"/>
      <c r="E49" s="4"/>
      <c r="F49" s="4"/>
      <c r="G49" s="4"/>
      <c r="H49" s="4"/>
      <c r="I49" s="4"/>
      <c r="J49" s="4"/>
      <c r="K49" s="2"/>
      <c r="L49" s="2"/>
      <c r="M49" s="2"/>
      <c r="N49" s="2"/>
    </row>
    <row r="50" spans="1:14" x14ac:dyDescent="0.35">
      <c r="A50" s="4"/>
      <c r="B50" s="3" t="s">
        <v>10</v>
      </c>
      <c r="C50" s="3"/>
      <c r="D50" s="4"/>
      <c r="E50" s="3" t="s">
        <v>64</v>
      </c>
      <c r="F50" s="4"/>
      <c r="G50" s="4"/>
      <c r="H50" s="4"/>
      <c r="I50" s="4"/>
      <c r="J50" s="4"/>
      <c r="K50" s="2"/>
      <c r="L50" s="2"/>
      <c r="M50" s="2"/>
      <c r="N50" s="2"/>
    </row>
    <row r="51" spans="1:14" x14ac:dyDescent="0.35">
      <c r="A51" s="4"/>
      <c r="B51" s="3"/>
      <c r="C51" s="3"/>
      <c r="D51" s="4"/>
      <c r="E51" s="3"/>
      <c r="F51" s="4"/>
      <c r="G51" s="4"/>
      <c r="H51" s="4"/>
      <c r="I51" s="4"/>
      <c r="J51" s="4"/>
      <c r="K51" s="2"/>
      <c r="L51" s="2"/>
      <c r="M51" s="2"/>
      <c r="N51" s="2"/>
    </row>
    <row r="52" spans="1:14" x14ac:dyDescent="0.35">
      <c r="A52" s="4"/>
      <c r="B52" s="3" t="s">
        <v>11</v>
      </c>
      <c r="C52" s="3"/>
      <c r="D52" s="4"/>
      <c r="E52" s="3" t="s">
        <v>65</v>
      </c>
      <c r="F52" s="4"/>
      <c r="G52" s="4"/>
      <c r="H52" s="4"/>
      <c r="I52" s="4"/>
      <c r="J52" s="4"/>
      <c r="K52" s="2"/>
      <c r="L52" s="2"/>
      <c r="M52" s="2"/>
      <c r="N52" s="2"/>
    </row>
    <row r="53" spans="1:14" x14ac:dyDescent="0.35">
      <c r="A53" s="4"/>
      <c r="B53" s="4"/>
      <c r="C53" s="4"/>
      <c r="D53" s="4"/>
      <c r="E53" s="4"/>
      <c r="F53" s="4"/>
      <c r="G53" s="4"/>
      <c r="H53" s="4"/>
      <c r="I53" s="4"/>
      <c r="J53" s="4"/>
      <c r="K53" s="2"/>
      <c r="L53" s="2"/>
      <c r="M53" s="2"/>
      <c r="N53" s="2"/>
    </row>
  </sheetData>
  <pageMargins left="0.7" right="0.7" top="0.75" bottom="0.34" header="0.3" footer="0.3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78"/>
  <sheetViews>
    <sheetView tabSelected="1" topLeftCell="A64" zoomScale="73" zoomScaleNormal="73" workbookViewId="0">
      <selection activeCell="D77" sqref="D77"/>
    </sheetView>
  </sheetViews>
  <sheetFormatPr defaultColWidth="9.1796875" defaultRowHeight="16.5" customHeight="1" x14ac:dyDescent="0.35"/>
  <cols>
    <col min="1" max="1" width="4" style="17" customWidth="1"/>
    <col min="2" max="2" width="45.453125" style="1" customWidth="1"/>
    <col min="3" max="10" width="15.7265625" style="1" customWidth="1"/>
    <col min="11" max="11" width="30.453125" style="1" customWidth="1"/>
    <col min="12" max="16384" width="9.1796875" style="1"/>
  </cols>
  <sheetData>
    <row r="2" spans="1:11" ht="16.5" customHeight="1" x14ac:dyDescent="0.35">
      <c r="B2" s="84" t="s">
        <v>104</v>
      </c>
      <c r="C2" s="84"/>
      <c r="D2" s="84"/>
      <c r="E2" s="84"/>
      <c r="F2" s="84"/>
      <c r="G2" s="84"/>
      <c r="H2" s="84"/>
      <c r="I2" s="84"/>
      <c r="J2" s="84"/>
    </row>
    <row r="3" spans="1:11" ht="16.5" customHeight="1" x14ac:dyDescent="0.35">
      <c r="B3" s="83" t="s">
        <v>43</v>
      </c>
      <c r="C3" s="83"/>
      <c r="D3" s="83"/>
      <c r="E3" s="83"/>
      <c r="F3" s="83"/>
      <c r="G3" s="83"/>
      <c r="H3" s="83"/>
      <c r="I3" s="83"/>
      <c r="J3" s="83"/>
    </row>
    <row r="4" spans="1:11" ht="16.5" customHeight="1" x14ac:dyDescent="0.35">
      <c r="B4" s="18"/>
      <c r="C4" s="18" t="s">
        <v>33</v>
      </c>
      <c r="D4" s="18"/>
      <c r="E4" s="18"/>
      <c r="F4" s="18"/>
      <c r="G4" s="18"/>
      <c r="H4" s="18"/>
      <c r="I4" s="18"/>
      <c r="J4" s="7" t="s">
        <v>12</v>
      </c>
    </row>
    <row r="5" spans="1:11" ht="16.5" customHeight="1" x14ac:dyDescent="0.35">
      <c r="A5" s="85" t="s">
        <v>32</v>
      </c>
      <c r="B5" s="87" t="s">
        <v>13</v>
      </c>
      <c r="C5" s="87" t="s">
        <v>44</v>
      </c>
      <c r="D5" s="89" t="s">
        <v>14</v>
      </c>
      <c r="E5" s="89" t="s">
        <v>70</v>
      </c>
      <c r="F5" s="89" t="s">
        <v>83</v>
      </c>
      <c r="G5" s="89" t="s">
        <v>100</v>
      </c>
      <c r="H5" s="91" t="s">
        <v>15</v>
      </c>
      <c r="I5" s="92"/>
      <c r="J5" s="93"/>
    </row>
    <row r="6" spans="1:11" ht="61" customHeight="1" x14ac:dyDescent="0.35">
      <c r="A6" s="86"/>
      <c r="B6" s="88"/>
      <c r="C6" s="88"/>
      <c r="D6" s="90"/>
      <c r="E6" s="90"/>
      <c r="F6" s="90"/>
      <c r="G6" s="90"/>
      <c r="H6" s="8" t="s">
        <v>90</v>
      </c>
      <c r="I6" s="8" t="s">
        <v>91</v>
      </c>
      <c r="J6" s="8" t="s">
        <v>92</v>
      </c>
    </row>
    <row r="7" spans="1:11" ht="16.5" customHeight="1" x14ac:dyDescent="0.35">
      <c r="A7" s="15"/>
      <c r="B7" s="80" t="s">
        <v>16</v>
      </c>
      <c r="C7" s="81"/>
      <c r="D7" s="81"/>
      <c r="E7" s="81"/>
      <c r="F7" s="81"/>
      <c r="G7" s="81"/>
      <c r="H7" s="81"/>
      <c r="I7" s="81"/>
      <c r="J7" s="82"/>
    </row>
    <row r="8" spans="1:11" ht="23.5" customHeight="1" x14ac:dyDescent="0.35">
      <c r="A8" s="15">
        <v>1</v>
      </c>
      <c r="B8" s="11" t="s">
        <v>18</v>
      </c>
      <c r="C8" s="32"/>
      <c r="D8" s="32">
        <v>7870</v>
      </c>
      <c r="E8" s="32">
        <v>36007</v>
      </c>
      <c r="F8" s="32">
        <v>3111</v>
      </c>
      <c r="G8" s="32">
        <f>H8+I8+J8</f>
        <v>28890</v>
      </c>
      <c r="H8" s="32">
        <v>6862</v>
      </c>
      <c r="I8" s="32">
        <v>11621</v>
      </c>
      <c r="J8" s="71">
        <v>10407</v>
      </c>
      <c r="K8" s="70"/>
    </row>
    <row r="9" spans="1:11" ht="23.15" customHeight="1" x14ac:dyDescent="0.35">
      <c r="A9" s="15">
        <v>2</v>
      </c>
      <c r="B9" s="10" t="s">
        <v>17</v>
      </c>
      <c r="C9" s="33"/>
      <c r="D9" s="32">
        <v>112556</v>
      </c>
      <c r="E9" s="32">
        <v>117552</v>
      </c>
      <c r="F9" s="32">
        <v>83132</v>
      </c>
      <c r="G9" s="32">
        <f t="shared" ref="G9:G10" si="0">H9+I9+J9</f>
        <v>97023</v>
      </c>
      <c r="H9" s="33">
        <v>34570</v>
      </c>
      <c r="I9" s="33">
        <v>26954</v>
      </c>
      <c r="J9" s="33">
        <v>35499</v>
      </c>
    </row>
    <row r="10" spans="1:11" ht="27.5" customHeight="1" x14ac:dyDescent="0.35">
      <c r="A10" s="15"/>
      <c r="B10" s="13" t="s">
        <v>19</v>
      </c>
      <c r="C10" s="20">
        <f>SUM(C8:C9)</f>
        <v>0</v>
      </c>
      <c r="D10" s="60">
        <f>SUM(D8:D9)</f>
        <v>120426</v>
      </c>
      <c r="E10" s="59">
        <f>E8+E9</f>
        <v>153559</v>
      </c>
      <c r="F10" s="59">
        <v>86243</v>
      </c>
      <c r="G10" s="59">
        <f t="shared" si="0"/>
        <v>125913</v>
      </c>
      <c r="H10" s="20">
        <f>SUM(H8:H9)</f>
        <v>41432</v>
      </c>
      <c r="I10" s="20">
        <f>SUM(I8:I9)</f>
        <v>38575</v>
      </c>
      <c r="J10" s="20">
        <f>SUM(J8:J9)</f>
        <v>45906</v>
      </c>
    </row>
    <row r="11" spans="1:11" ht="16.5" customHeight="1" x14ac:dyDescent="0.35">
      <c r="A11" s="15"/>
      <c r="B11" s="77" t="s">
        <v>20</v>
      </c>
      <c r="C11" s="78"/>
      <c r="D11" s="78"/>
      <c r="E11" s="78"/>
      <c r="F11" s="78"/>
      <c r="G11" s="78"/>
      <c r="H11" s="78"/>
      <c r="I11" s="78"/>
      <c r="J11" s="79"/>
    </row>
    <row r="12" spans="1:11" ht="24" customHeight="1" x14ac:dyDescent="0.35">
      <c r="A12" s="15">
        <v>1</v>
      </c>
      <c r="B12" s="10" t="s">
        <v>36</v>
      </c>
      <c r="C12" s="51">
        <f>C13+C19+C24+C25+C26+C40+C41+C42</f>
        <v>259018</v>
      </c>
      <c r="D12" s="49">
        <f>D13+D19+D24+D25+D26+D40+D41+D42+D43+D44</f>
        <v>107950</v>
      </c>
      <c r="E12" s="49">
        <v>133324</v>
      </c>
      <c r="F12" s="49">
        <v>74140</v>
      </c>
      <c r="G12" s="49">
        <f>H12+I12+J12</f>
        <v>112862</v>
      </c>
      <c r="H12" s="49">
        <f>H13+H24+H25+H26+H39+H40+H41+H42+H43+H44</f>
        <v>38151</v>
      </c>
      <c r="I12" s="49">
        <f>I13+I24+I25+I26+I39+I40+I41+I42+I43+I44</f>
        <v>36641</v>
      </c>
      <c r="J12" s="49">
        <f t="shared" ref="J12" si="1">J13+J24+J25+J26+J39+J40+J41+J42+J43+J44</f>
        <v>38070</v>
      </c>
    </row>
    <row r="13" spans="1:11" ht="34.5" customHeight="1" x14ac:dyDescent="0.35">
      <c r="A13" s="12"/>
      <c r="B13" s="19" t="s">
        <v>35</v>
      </c>
      <c r="C13" s="34">
        <f>SUM(C14:C17)</f>
        <v>190027</v>
      </c>
      <c r="D13" s="34">
        <f>D14+D15+D16+D17+D18</f>
        <v>43613</v>
      </c>
      <c r="E13" s="34">
        <f>E14+E15+E16+E17+E18</f>
        <v>91674</v>
      </c>
      <c r="F13" s="49">
        <v>35286</v>
      </c>
      <c r="G13" s="49">
        <f t="shared" ref="G13:G75" si="2">H13+I13+J13</f>
        <v>64904</v>
      </c>
      <c r="H13" s="34">
        <f>+H14+H15+H16+H17+H18</f>
        <v>22073</v>
      </c>
      <c r="I13" s="34">
        <f>SUM(I14:I18)</f>
        <v>21004</v>
      </c>
      <c r="J13" s="34">
        <f>SUM(J14:J18)</f>
        <v>21827</v>
      </c>
    </row>
    <row r="14" spans="1:11" ht="18.75" customHeight="1" x14ac:dyDescent="0.35">
      <c r="A14" s="12"/>
      <c r="B14" s="9" t="s">
        <v>21</v>
      </c>
      <c r="C14" s="21">
        <v>171288</v>
      </c>
      <c r="D14" s="28">
        <v>40421</v>
      </c>
      <c r="E14" s="28">
        <v>79154</v>
      </c>
      <c r="F14" s="28">
        <v>30800</v>
      </c>
      <c r="G14" s="67">
        <f t="shared" si="2"/>
        <v>56522</v>
      </c>
      <c r="H14" s="22">
        <v>17856</v>
      </c>
      <c r="I14" s="22">
        <v>19062</v>
      </c>
      <c r="J14" s="23">
        <v>19604</v>
      </c>
    </row>
    <row r="15" spans="1:11" ht="17.25" customHeight="1" x14ac:dyDescent="0.35">
      <c r="A15" s="12"/>
      <c r="B15" s="9" t="s">
        <v>22</v>
      </c>
      <c r="C15" s="23">
        <v>5427</v>
      </c>
      <c r="D15" s="28">
        <v>127</v>
      </c>
      <c r="E15" s="28">
        <v>5061</v>
      </c>
      <c r="F15" s="28">
        <v>0</v>
      </c>
      <c r="G15" s="67">
        <f t="shared" si="2"/>
        <v>364</v>
      </c>
      <c r="H15" s="9">
        <v>364</v>
      </c>
      <c r="I15" s="22"/>
      <c r="J15" s="24"/>
    </row>
    <row r="16" spans="1:11" ht="17.25" customHeight="1" x14ac:dyDescent="0.35">
      <c r="A16" s="12"/>
      <c r="B16" s="9" t="s">
        <v>23</v>
      </c>
      <c r="C16" s="21">
        <v>9291</v>
      </c>
      <c r="D16" s="28">
        <v>1751</v>
      </c>
      <c r="E16" s="28">
        <v>5394</v>
      </c>
      <c r="F16" s="28">
        <v>3422</v>
      </c>
      <c r="G16" s="67">
        <f t="shared" si="2"/>
        <v>5074</v>
      </c>
      <c r="H16" s="25">
        <v>2441</v>
      </c>
      <c r="I16" s="25">
        <v>1225</v>
      </c>
      <c r="J16" s="26">
        <v>1408</v>
      </c>
    </row>
    <row r="17" spans="1:10" ht="34" customHeight="1" x14ac:dyDescent="0.35">
      <c r="A17" s="12"/>
      <c r="B17" s="9" t="s">
        <v>24</v>
      </c>
      <c r="C17" s="21">
        <v>4021</v>
      </c>
      <c r="D17" s="28">
        <v>660</v>
      </c>
      <c r="E17" s="28">
        <v>1197</v>
      </c>
      <c r="F17" s="28">
        <v>629</v>
      </c>
      <c r="G17" s="67">
        <f t="shared" si="2"/>
        <v>1725</v>
      </c>
      <c r="H17" s="25">
        <v>829</v>
      </c>
      <c r="I17" s="25">
        <v>420</v>
      </c>
      <c r="J17" s="26">
        <v>476</v>
      </c>
    </row>
    <row r="18" spans="1:10" ht="22.5" customHeight="1" x14ac:dyDescent="0.35">
      <c r="A18" s="12"/>
      <c r="B18" s="9" t="s">
        <v>47</v>
      </c>
      <c r="C18" s="21">
        <v>2197</v>
      </c>
      <c r="D18" s="28">
        <v>654</v>
      </c>
      <c r="E18" s="28">
        <v>868</v>
      </c>
      <c r="F18" s="28">
        <v>435</v>
      </c>
      <c r="G18" s="67">
        <f t="shared" si="2"/>
        <v>1219</v>
      </c>
      <c r="H18" s="25">
        <v>583</v>
      </c>
      <c r="I18" s="25">
        <v>297</v>
      </c>
      <c r="J18" s="26">
        <v>339</v>
      </c>
    </row>
    <row r="19" spans="1:10" ht="31" x14ac:dyDescent="0.35">
      <c r="A19" s="12"/>
      <c r="B19" s="19" t="s">
        <v>40</v>
      </c>
      <c r="C19" s="34">
        <v>500</v>
      </c>
      <c r="D19" s="39">
        <f>D20+D21+D22+D23</f>
        <v>259</v>
      </c>
      <c r="E19" s="39">
        <f>E20+E21+E22+E23</f>
        <v>0</v>
      </c>
      <c r="F19" s="39">
        <v>0</v>
      </c>
      <c r="G19" s="49">
        <f t="shared" si="2"/>
        <v>0</v>
      </c>
      <c r="H19" s="34">
        <f t="shared" ref="H19:J19" si="3">SUM(H20:H23)</f>
        <v>0</v>
      </c>
      <c r="I19" s="34">
        <f t="shared" si="3"/>
        <v>0</v>
      </c>
      <c r="J19" s="34">
        <f t="shared" si="3"/>
        <v>0</v>
      </c>
    </row>
    <row r="20" spans="1:10" ht="21" customHeight="1" x14ac:dyDescent="0.35">
      <c r="A20" s="12"/>
      <c r="B20" s="9" t="s">
        <v>30</v>
      </c>
      <c r="C20" s="27"/>
      <c r="D20" s="28">
        <f>H20+I20+J20</f>
        <v>0</v>
      </c>
      <c r="E20" s="28">
        <v>0</v>
      </c>
      <c r="F20" s="28">
        <v>0</v>
      </c>
      <c r="G20" s="67">
        <f t="shared" si="2"/>
        <v>0</v>
      </c>
      <c r="H20" s="28"/>
      <c r="I20" s="22"/>
      <c r="J20" s="27"/>
    </row>
    <row r="21" spans="1:10" ht="21" customHeight="1" x14ac:dyDescent="0.35">
      <c r="A21" s="12"/>
      <c r="B21" s="9" t="s">
        <v>31</v>
      </c>
      <c r="C21" s="27"/>
      <c r="D21" s="28">
        <v>259</v>
      </c>
      <c r="E21" s="28">
        <v>0</v>
      </c>
      <c r="F21" s="28">
        <v>0</v>
      </c>
      <c r="G21" s="67">
        <f t="shared" si="2"/>
        <v>0</v>
      </c>
      <c r="H21" s="28"/>
      <c r="I21" s="22"/>
      <c r="J21" s="27"/>
    </row>
    <row r="22" spans="1:10" ht="21" customHeight="1" x14ac:dyDescent="0.35">
      <c r="A22" s="12"/>
      <c r="B22" s="9" t="s">
        <v>34</v>
      </c>
      <c r="C22" s="27"/>
      <c r="D22" s="28">
        <f>H22+I22+J22</f>
        <v>0</v>
      </c>
      <c r="E22" s="28">
        <v>0</v>
      </c>
      <c r="F22" s="28">
        <v>0</v>
      </c>
      <c r="G22" s="67">
        <f t="shared" si="2"/>
        <v>0</v>
      </c>
      <c r="H22" s="28"/>
      <c r="I22" s="22"/>
      <c r="J22" s="27"/>
    </row>
    <row r="23" spans="1:10" ht="21" customHeight="1" x14ac:dyDescent="0.35">
      <c r="A23" s="12"/>
      <c r="B23" s="9" t="s">
        <v>39</v>
      </c>
      <c r="C23" s="27"/>
      <c r="D23" s="28">
        <f>H23+I23+J23</f>
        <v>0</v>
      </c>
      <c r="E23" s="28">
        <v>0</v>
      </c>
      <c r="F23" s="28">
        <v>0</v>
      </c>
      <c r="G23" s="67">
        <f t="shared" si="2"/>
        <v>0</v>
      </c>
      <c r="H23" s="28"/>
      <c r="I23" s="22"/>
      <c r="J23" s="27"/>
    </row>
    <row r="24" spans="1:10" ht="21" customHeight="1" x14ac:dyDescent="0.35">
      <c r="A24" s="12"/>
      <c r="B24" s="19" t="s">
        <v>25</v>
      </c>
      <c r="C24" s="35">
        <v>3600</v>
      </c>
      <c r="D24" s="39">
        <v>1414</v>
      </c>
      <c r="E24" s="39">
        <v>857</v>
      </c>
      <c r="F24" s="39">
        <v>180</v>
      </c>
      <c r="G24" s="49">
        <f t="shared" si="2"/>
        <v>1445</v>
      </c>
      <c r="H24" s="36">
        <v>105</v>
      </c>
      <c r="I24" s="36">
        <v>309</v>
      </c>
      <c r="J24" s="35">
        <v>1031</v>
      </c>
    </row>
    <row r="25" spans="1:10" ht="18.75" customHeight="1" x14ac:dyDescent="0.35">
      <c r="A25" s="12"/>
      <c r="B25" s="19" t="s">
        <v>29</v>
      </c>
      <c r="C25" s="35">
        <v>900</v>
      </c>
      <c r="D25" s="39">
        <v>148</v>
      </c>
      <c r="E25" s="39">
        <v>222</v>
      </c>
      <c r="F25" s="39">
        <v>222</v>
      </c>
      <c r="G25" s="49">
        <f t="shared" si="2"/>
        <v>296</v>
      </c>
      <c r="H25" s="36">
        <v>74</v>
      </c>
      <c r="I25" s="36">
        <v>74</v>
      </c>
      <c r="J25" s="35">
        <v>148</v>
      </c>
    </row>
    <row r="26" spans="1:10" ht="18.75" customHeight="1" x14ac:dyDescent="0.35">
      <c r="A26" s="12"/>
      <c r="B26" s="43" t="s">
        <v>37</v>
      </c>
      <c r="C26" s="44">
        <v>500</v>
      </c>
      <c r="D26" s="47">
        <f>D27+D28+D29+D30+D31</f>
        <v>66</v>
      </c>
      <c r="E26" s="48">
        <f>E27+E28+E29+E30+E31+E32+E33+E34+E35</f>
        <v>1304</v>
      </c>
      <c r="F26" s="47">
        <v>637</v>
      </c>
      <c r="G26" s="66">
        <f t="shared" si="2"/>
        <v>1388</v>
      </c>
      <c r="H26" s="48">
        <f>H27+H28+H29+H30+H31+H32+H33+H34+H35+H37+H38</f>
        <v>881</v>
      </c>
      <c r="I26" s="48">
        <f>I27+I28+I29+I30+I31+I32+I33+I34+I35+I36</f>
        <v>247</v>
      </c>
      <c r="J26" s="48">
        <f>J27+J28+J29+J30+J31+J32+J33+J34+J35+J36</f>
        <v>260</v>
      </c>
    </row>
    <row r="27" spans="1:10" ht="18.75" customHeight="1" x14ac:dyDescent="0.35">
      <c r="A27" s="12"/>
      <c r="B27" s="9" t="s">
        <v>53</v>
      </c>
      <c r="C27" s="35"/>
      <c r="D27" s="28">
        <v>20</v>
      </c>
      <c r="E27" s="28">
        <v>42</v>
      </c>
      <c r="F27" s="28">
        <v>39</v>
      </c>
      <c r="G27" s="67">
        <f t="shared" si="2"/>
        <v>51</v>
      </c>
      <c r="H27" s="45">
        <v>13</v>
      </c>
      <c r="I27" s="45">
        <v>17</v>
      </c>
      <c r="J27" s="46">
        <v>21</v>
      </c>
    </row>
    <row r="28" spans="1:10" ht="16.5" customHeight="1" x14ac:dyDescent="0.35">
      <c r="A28" s="12"/>
      <c r="B28" s="9" t="s">
        <v>58</v>
      </c>
      <c r="C28" s="27"/>
      <c r="D28" s="28">
        <v>20</v>
      </c>
      <c r="E28" s="28">
        <v>60</v>
      </c>
      <c r="F28" s="28">
        <v>40</v>
      </c>
      <c r="G28" s="67">
        <f t="shared" si="2"/>
        <v>60</v>
      </c>
      <c r="H28" s="28">
        <v>20</v>
      </c>
      <c r="I28" s="22"/>
      <c r="J28" s="27">
        <v>40</v>
      </c>
    </row>
    <row r="29" spans="1:10" ht="19.5" customHeight="1" x14ac:dyDescent="0.35">
      <c r="A29" s="12"/>
      <c r="B29" s="9" t="s">
        <v>59</v>
      </c>
      <c r="C29" s="27"/>
      <c r="D29" s="28">
        <v>26</v>
      </c>
      <c r="E29" s="28">
        <v>26</v>
      </c>
      <c r="F29" s="28">
        <v>26</v>
      </c>
      <c r="G29" s="67">
        <f t="shared" si="2"/>
        <v>26</v>
      </c>
      <c r="H29" s="29">
        <v>26</v>
      </c>
      <c r="I29" s="22"/>
      <c r="J29" s="27"/>
    </row>
    <row r="30" spans="1:10" ht="19.5" customHeight="1" x14ac:dyDescent="0.35">
      <c r="A30" s="12"/>
      <c r="B30" s="9" t="s">
        <v>84</v>
      </c>
      <c r="C30" s="27"/>
      <c r="D30" s="28">
        <f>H30+I30+J30</f>
        <v>0</v>
      </c>
      <c r="E30" s="28">
        <f t="shared" ref="E30" si="4">H30+I30+J30</f>
        <v>0</v>
      </c>
      <c r="F30" s="28">
        <v>15</v>
      </c>
      <c r="G30" s="67">
        <f t="shared" si="2"/>
        <v>0</v>
      </c>
      <c r="H30" s="29"/>
      <c r="I30" s="22"/>
      <c r="J30" s="27"/>
    </row>
    <row r="31" spans="1:10" ht="19.5" customHeight="1" x14ac:dyDescent="0.35">
      <c r="A31" s="12"/>
      <c r="B31" s="9" t="s">
        <v>71</v>
      </c>
      <c r="C31" s="27"/>
      <c r="D31" s="28">
        <v>0</v>
      </c>
      <c r="E31" s="28">
        <v>32</v>
      </c>
      <c r="F31" s="28">
        <v>16</v>
      </c>
      <c r="G31" s="67">
        <f t="shared" si="2"/>
        <v>16</v>
      </c>
      <c r="H31" s="29"/>
      <c r="I31" s="22"/>
      <c r="J31" s="27">
        <v>16</v>
      </c>
    </row>
    <row r="32" spans="1:10" ht="19.5" customHeight="1" x14ac:dyDescent="0.35">
      <c r="A32" s="12"/>
      <c r="B32" s="9" t="s">
        <v>72</v>
      </c>
      <c r="C32" s="27"/>
      <c r="D32" s="28">
        <v>0</v>
      </c>
      <c r="E32" s="28">
        <v>310</v>
      </c>
      <c r="F32" s="28">
        <v>0</v>
      </c>
      <c r="G32" s="67">
        <f t="shared" si="2"/>
        <v>0</v>
      </c>
      <c r="H32" s="29"/>
      <c r="I32" s="22"/>
      <c r="J32" s="27"/>
    </row>
    <row r="33" spans="1:10" ht="19.5" customHeight="1" x14ac:dyDescent="0.35">
      <c r="A33" s="12"/>
      <c r="B33" s="9" t="s">
        <v>73</v>
      </c>
      <c r="C33" s="27"/>
      <c r="D33" s="28">
        <v>0</v>
      </c>
      <c r="E33" s="28">
        <v>126</v>
      </c>
      <c r="F33" s="28">
        <v>63</v>
      </c>
      <c r="G33" s="67">
        <f t="shared" si="2"/>
        <v>63</v>
      </c>
      <c r="H33" s="29">
        <v>21</v>
      </c>
      <c r="I33" s="22">
        <v>21</v>
      </c>
      <c r="J33" s="27">
        <v>21</v>
      </c>
    </row>
    <row r="34" spans="1:10" ht="19.5" customHeight="1" x14ac:dyDescent="0.35">
      <c r="A34" s="12"/>
      <c r="B34" s="9" t="s">
        <v>74</v>
      </c>
      <c r="C34" s="27"/>
      <c r="D34" s="28">
        <v>0</v>
      </c>
      <c r="E34" s="28">
        <v>438</v>
      </c>
      <c r="F34" s="28">
        <v>438</v>
      </c>
      <c r="G34" s="67">
        <f t="shared" si="2"/>
        <v>583</v>
      </c>
      <c r="H34" s="29">
        <v>291</v>
      </c>
      <c r="I34" s="22">
        <v>146</v>
      </c>
      <c r="J34" s="27">
        <v>146</v>
      </c>
    </row>
    <row r="35" spans="1:10" ht="19.5" customHeight="1" x14ac:dyDescent="0.35">
      <c r="A35" s="12"/>
      <c r="B35" s="9" t="s">
        <v>75</v>
      </c>
      <c r="C35" s="27"/>
      <c r="D35" s="28">
        <v>0</v>
      </c>
      <c r="E35" s="28">
        <v>270</v>
      </c>
      <c r="F35" s="28">
        <v>0</v>
      </c>
      <c r="G35" s="67">
        <f t="shared" si="2"/>
        <v>0</v>
      </c>
      <c r="H35" s="29"/>
      <c r="I35" s="22"/>
      <c r="J35" s="27"/>
    </row>
    <row r="36" spans="1:10" ht="19.5" customHeight="1" x14ac:dyDescent="0.35">
      <c r="A36" s="12"/>
      <c r="B36" s="9" t="s">
        <v>101</v>
      </c>
      <c r="C36" s="27"/>
      <c r="D36" s="28"/>
      <c r="E36" s="28"/>
      <c r="F36" s="28"/>
      <c r="G36" s="67">
        <f t="shared" si="2"/>
        <v>79</v>
      </c>
      <c r="H36" s="29"/>
      <c r="I36" s="22">
        <v>63</v>
      </c>
      <c r="J36" s="27">
        <v>16</v>
      </c>
    </row>
    <row r="37" spans="1:10" ht="19.5" customHeight="1" x14ac:dyDescent="0.35">
      <c r="A37" s="12"/>
      <c r="B37" s="9" t="s">
        <v>94</v>
      </c>
      <c r="C37" s="27"/>
      <c r="D37" s="28"/>
      <c r="E37" s="28"/>
      <c r="F37" s="28"/>
      <c r="G37" s="67">
        <f t="shared" si="2"/>
        <v>300</v>
      </c>
      <c r="H37" s="29">
        <v>300</v>
      </c>
      <c r="I37" s="22"/>
      <c r="J37" s="27"/>
    </row>
    <row r="38" spans="1:10" ht="19.5" customHeight="1" x14ac:dyDescent="0.35">
      <c r="A38" s="12"/>
      <c r="B38" s="9" t="s">
        <v>95</v>
      </c>
      <c r="C38" s="27"/>
      <c r="D38" s="28"/>
      <c r="E38" s="28"/>
      <c r="F38" s="28"/>
      <c r="G38" s="67">
        <f t="shared" si="2"/>
        <v>210</v>
      </c>
      <c r="H38" s="29">
        <v>210</v>
      </c>
      <c r="I38" s="22"/>
      <c r="J38" s="27"/>
    </row>
    <row r="39" spans="1:10" ht="18" customHeight="1" x14ac:dyDescent="0.35">
      <c r="A39" s="12"/>
      <c r="B39" s="19" t="s">
        <v>85</v>
      </c>
      <c r="C39" s="35"/>
      <c r="D39" s="28">
        <v>0</v>
      </c>
      <c r="E39" s="28">
        <v>0</v>
      </c>
      <c r="F39" s="39">
        <v>72</v>
      </c>
      <c r="G39" s="49">
        <f t="shared" si="2"/>
        <v>17</v>
      </c>
      <c r="H39" s="36">
        <v>17</v>
      </c>
      <c r="I39" s="36"/>
      <c r="J39" s="35"/>
    </row>
    <row r="40" spans="1:10" ht="18" customHeight="1" x14ac:dyDescent="0.35">
      <c r="A40" s="12"/>
      <c r="B40" s="19" t="s">
        <v>55</v>
      </c>
      <c r="C40" s="35">
        <v>57245</v>
      </c>
      <c r="D40" s="39">
        <v>2539</v>
      </c>
      <c r="E40" s="39">
        <v>2579</v>
      </c>
      <c r="F40" s="39">
        <v>1466</v>
      </c>
      <c r="G40" s="49">
        <f t="shared" si="2"/>
        <v>2987</v>
      </c>
      <c r="H40" s="36">
        <v>1083</v>
      </c>
      <c r="I40" s="36">
        <v>953</v>
      </c>
      <c r="J40" s="35">
        <v>951</v>
      </c>
    </row>
    <row r="41" spans="1:10" ht="18" customHeight="1" x14ac:dyDescent="0.35">
      <c r="A41" s="12"/>
      <c r="B41" s="19" t="s">
        <v>63</v>
      </c>
      <c r="C41" s="35">
        <v>6246</v>
      </c>
      <c r="D41" s="39">
        <v>3486</v>
      </c>
      <c r="E41" s="39">
        <v>64</v>
      </c>
      <c r="F41" s="39">
        <v>2955</v>
      </c>
      <c r="G41" s="49">
        <f t="shared" si="2"/>
        <v>84</v>
      </c>
      <c r="H41" s="36">
        <v>30</v>
      </c>
      <c r="I41" s="36">
        <v>27</v>
      </c>
      <c r="J41" s="35">
        <v>27</v>
      </c>
    </row>
    <row r="42" spans="1:10" ht="18.75" customHeight="1" x14ac:dyDescent="0.35">
      <c r="A42" s="12"/>
      <c r="B42" s="19" t="s">
        <v>42</v>
      </c>
      <c r="C42" s="35"/>
      <c r="D42" s="39">
        <v>35813</v>
      </c>
      <c r="E42" s="39">
        <v>35006</v>
      </c>
      <c r="F42" s="39">
        <v>33201</v>
      </c>
      <c r="G42" s="49">
        <f t="shared" si="2"/>
        <v>41600</v>
      </c>
      <c r="H42" s="36">
        <v>13888</v>
      </c>
      <c r="I42" s="36">
        <v>13886</v>
      </c>
      <c r="J42" s="35">
        <v>13826</v>
      </c>
    </row>
    <row r="43" spans="1:10" ht="18.75" customHeight="1" x14ac:dyDescent="0.35">
      <c r="A43" s="12"/>
      <c r="B43" s="19" t="s">
        <v>54</v>
      </c>
      <c r="C43" s="35"/>
      <c r="D43" s="39">
        <v>58</v>
      </c>
      <c r="E43" s="39">
        <v>1618</v>
      </c>
      <c r="F43" s="39">
        <v>121</v>
      </c>
      <c r="G43" s="49">
        <f t="shared" si="2"/>
        <v>121</v>
      </c>
      <c r="H43" s="36"/>
      <c r="I43" s="36">
        <v>121</v>
      </c>
      <c r="J43" s="35"/>
    </row>
    <row r="44" spans="1:10" ht="24.75" customHeight="1" x14ac:dyDescent="0.35">
      <c r="A44" s="12"/>
      <c r="B44" s="19" t="s">
        <v>38</v>
      </c>
      <c r="C44" s="35"/>
      <c r="D44" s="39">
        <v>20554</v>
      </c>
      <c r="E44" s="28">
        <v>0</v>
      </c>
      <c r="F44" s="28">
        <v>0</v>
      </c>
      <c r="G44" s="49">
        <f t="shared" si="2"/>
        <v>20</v>
      </c>
      <c r="H44" s="36"/>
      <c r="I44" s="36">
        <v>20</v>
      </c>
      <c r="J44" s="35"/>
    </row>
    <row r="45" spans="1:10" ht="27" customHeight="1" x14ac:dyDescent="0.35">
      <c r="A45" s="55">
        <v>2</v>
      </c>
      <c r="B45" s="56" t="s">
        <v>26</v>
      </c>
      <c r="C45" s="57">
        <f>C46+C52+C53+C54+C55</f>
        <v>55302</v>
      </c>
      <c r="D45" s="58">
        <f>D46+D52+D53+D54+D55</f>
        <v>14446</v>
      </c>
      <c r="E45" s="58">
        <f>E46+E52+E53+E54+E55</f>
        <v>20884</v>
      </c>
      <c r="F45" s="58">
        <v>13068</v>
      </c>
      <c r="G45" s="69">
        <f t="shared" si="2"/>
        <v>27480</v>
      </c>
      <c r="H45" s="58">
        <f>H46+H52+H53+H54+H55+H74+H72+H73+H75</f>
        <v>11820</v>
      </c>
      <c r="I45" s="58">
        <f t="shared" ref="I45:J45" si="5">I46+I52+I53+I54+I55+I74+I72+I73+I75</f>
        <v>9076</v>
      </c>
      <c r="J45" s="58">
        <f t="shared" si="5"/>
        <v>6584</v>
      </c>
    </row>
    <row r="46" spans="1:10" ht="21" customHeight="1" x14ac:dyDescent="0.35">
      <c r="A46" s="61"/>
      <c r="B46" s="19" t="s">
        <v>35</v>
      </c>
      <c r="C46" s="52">
        <f>C47+C48+C49+C50+C51</f>
        <v>51712</v>
      </c>
      <c r="D46" s="39">
        <f>D47+D48+D49+D50+D51</f>
        <v>12628</v>
      </c>
      <c r="E46" s="39">
        <v>20616</v>
      </c>
      <c r="F46" s="39">
        <v>11855</v>
      </c>
      <c r="G46" s="49">
        <f t="shared" si="2"/>
        <v>19442</v>
      </c>
      <c r="H46" s="39">
        <f>H47+H48+H49+H50+H51</f>
        <v>8082</v>
      </c>
      <c r="I46" s="39">
        <f t="shared" ref="I46:J46" si="6">I47+I48+I49+I50+I51</f>
        <v>6302</v>
      </c>
      <c r="J46" s="39">
        <f t="shared" si="6"/>
        <v>5058</v>
      </c>
    </row>
    <row r="47" spans="1:10" ht="21" customHeight="1" x14ac:dyDescent="0.35">
      <c r="A47" s="61"/>
      <c r="B47" s="9" t="s">
        <v>21</v>
      </c>
      <c r="C47" s="53">
        <v>46980</v>
      </c>
      <c r="D47" s="28">
        <v>11745</v>
      </c>
      <c r="E47" s="28">
        <v>18111</v>
      </c>
      <c r="F47" s="28">
        <v>10460</v>
      </c>
      <c r="G47" s="67">
        <f t="shared" si="2"/>
        <v>17237</v>
      </c>
      <c r="H47" s="40">
        <v>6896</v>
      </c>
      <c r="I47" s="62">
        <v>5749</v>
      </c>
      <c r="J47" s="42">
        <v>4592</v>
      </c>
    </row>
    <row r="48" spans="1:10" ht="21" customHeight="1" x14ac:dyDescent="0.35">
      <c r="A48" s="61"/>
      <c r="B48" s="9" t="s">
        <v>22</v>
      </c>
      <c r="C48" s="53">
        <v>1200</v>
      </c>
      <c r="D48" s="28">
        <v>0</v>
      </c>
      <c r="E48" s="28">
        <v>507</v>
      </c>
      <c r="F48" s="28">
        <v>0</v>
      </c>
      <c r="G48" s="67">
        <f t="shared" si="2"/>
        <v>0</v>
      </c>
      <c r="H48" s="14">
        <v>0</v>
      </c>
      <c r="I48" s="63">
        <v>0</v>
      </c>
      <c r="J48" s="31"/>
    </row>
    <row r="49" spans="1:10" ht="21" customHeight="1" x14ac:dyDescent="0.35">
      <c r="A49" s="61"/>
      <c r="B49" s="9" t="s">
        <v>23</v>
      </c>
      <c r="C49" s="53">
        <v>1928</v>
      </c>
      <c r="D49" s="28">
        <v>482</v>
      </c>
      <c r="E49" s="28">
        <v>1414</v>
      </c>
      <c r="F49" s="28">
        <v>1016</v>
      </c>
      <c r="G49" s="67">
        <f t="shared" si="2"/>
        <v>1356</v>
      </c>
      <c r="H49" s="40">
        <v>731</v>
      </c>
      <c r="I49" s="62">
        <v>340</v>
      </c>
      <c r="J49" s="42">
        <v>285</v>
      </c>
    </row>
    <row r="50" spans="1:10" ht="21" customHeight="1" x14ac:dyDescent="0.35">
      <c r="A50" s="61"/>
      <c r="B50" s="9" t="s">
        <v>24</v>
      </c>
      <c r="C50" s="53">
        <v>932</v>
      </c>
      <c r="D50" s="28">
        <v>233</v>
      </c>
      <c r="E50" s="28">
        <v>342</v>
      </c>
      <c r="F50" s="28">
        <v>226</v>
      </c>
      <c r="G50" s="67">
        <f t="shared" si="2"/>
        <v>500</v>
      </c>
      <c r="H50" s="40">
        <v>268</v>
      </c>
      <c r="I50" s="62">
        <v>125</v>
      </c>
      <c r="J50" s="42">
        <v>107</v>
      </c>
    </row>
    <row r="51" spans="1:10" ht="21" customHeight="1" x14ac:dyDescent="0.35">
      <c r="A51" s="61"/>
      <c r="B51" s="9" t="s">
        <v>47</v>
      </c>
      <c r="C51" s="53">
        <v>672</v>
      </c>
      <c r="D51" s="28">
        <v>168</v>
      </c>
      <c r="E51" s="28">
        <v>242</v>
      </c>
      <c r="F51" s="28">
        <v>153</v>
      </c>
      <c r="G51" s="67">
        <f t="shared" si="2"/>
        <v>349</v>
      </c>
      <c r="H51" s="40">
        <v>187</v>
      </c>
      <c r="I51" s="62">
        <v>88</v>
      </c>
      <c r="J51" s="42">
        <v>74</v>
      </c>
    </row>
    <row r="52" spans="1:10" ht="21" customHeight="1" x14ac:dyDescent="0.35">
      <c r="A52" s="15"/>
      <c r="B52" s="9" t="s">
        <v>48</v>
      </c>
      <c r="C52" s="52">
        <v>300</v>
      </c>
      <c r="D52" s="39">
        <v>291</v>
      </c>
      <c r="E52" s="28">
        <f t="shared" ref="E52" si="7">H52+I52+J52</f>
        <v>0</v>
      </c>
      <c r="F52" s="28">
        <v>0</v>
      </c>
      <c r="G52" s="49">
        <f t="shared" si="2"/>
        <v>0</v>
      </c>
      <c r="H52" s="14"/>
      <c r="I52" s="50"/>
      <c r="J52" s="31"/>
    </row>
    <row r="53" spans="1:10" ht="21" customHeight="1" x14ac:dyDescent="0.35">
      <c r="A53" s="15"/>
      <c r="B53" s="9" t="s">
        <v>49</v>
      </c>
      <c r="C53" s="52">
        <v>700</v>
      </c>
      <c r="D53" s="39">
        <v>275</v>
      </c>
      <c r="E53" s="39">
        <v>0</v>
      </c>
      <c r="F53" s="39">
        <v>374</v>
      </c>
      <c r="G53" s="49">
        <f t="shared" si="2"/>
        <v>119</v>
      </c>
      <c r="H53" s="40">
        <v>70</v>
      </c>
      <c r="I53" s="41"/>
      <c r="J53" s="31">
        <v>49</v>
      </c>
    </row>
    <row r="54" spans="1:10" ht="21" customHeight="1" x14ac:dyDescent="0.35">
      <c r="A54" s="15"/>
      <c r="B54" s="9" t="s">
        <v>50</v>
      </c>
      <c r="C54" s="52">
        <v>300</v>
      </c>
      <c r="D54" s="39">
        <v>95</v>
      </c>
      <c r="E54" s="28">
        <v>80</v>
      </c>
      <c r="F54" s="28">
        <v>0</v>
      </c>
      <c r="G54" s="49">
        <f t="shared" si="2"/>
        <v>173</v>
      </c>
      <c r="H54" s="14">
        <v>173</v>
      </c>
      <c r="I54" s="38"/>
      <c r="J54" s="31"/>
    </row>
    <row r="55" spans="1:10" ht="21" customHeight="1" x14ac:dyDescent="0.35">
      <c r="A55" s="15"/>
      <c r="B55" s="43" t="s">
        <v>37</v>
      </c>
      <c r="C55" s="54">
        <f>C56+C57+C58+C59+C61+C62+C74+C63</f>
        <v>2290</v>
      </c>
      <c r="D55" s="47">
        <f>D56+D57+D58+D59+D61+D62+D63+D74</f>
        <v>1157</v>
      </c>
      <c r="E55" s="47">
        <f>E56+E57+E58+E59+E61+E62+E63+E74+E64+E65</f>
        <v>188</v>
      </c>
      <c r="F55" s="47">
        <v>839</v>
      </c>
      <c r="G55" s="66">
        <f>H55+I55+J55</f>
        <v>1116</v>
      </c>
      <c r="H55" s="47">
        <f>H56+H66+H65+H69+H71+H60+H70</f>
        <v>329</v>
      </c>
      <c r="I55" s="47">
        <f>I56+I71</f>
        <v>88</v>
      </c>
      <c r="J55" s="47">
        <f>J56+J61+J67+J68+J74+J70+J63+J64+J65</f>
        <v>699</v>
      </c>
    </row>
    <row r="56" spans="1:10" ht="21" customHeight="1" x14ac:dyDescent="0.35">
      <c r="A56" s="15"/>
      <c r="B56" s="9" t="s">
        <v>45</v>
      </c>
      <c r="C56" s="53">
        <v>300</v>
      </c>
      <c r="D56" s="28">
        <v>52</v>
      </c>
      <c r="E56" s="28">
        <v>59</v>
      </c>
      <c r="F56" s="28">
        <v>37</v>
      </c>
      <c r="G56" s="67">
        <f t="shared" si="2"/>
        <v>51</v>
      </c>
      <c r="H56" s="40">
        <v>18</v>
      </c>
      <c r="I56" s="41">
        <v>18</v>
      </c>
      <c r="J56" s="42">
        <v>15</v>
      </c>
    </row>
    <row r="57" spans="1:10" ht="21" customHeight="1" x14ac:dyDescent="0.35">
      <c r="A57" s="15"/>
      <c r="B57" s="9" t="s">
        <v>46</v>
      </c>
      <c r="C57" s="53">
        <v>160</v>
      </c>
      <c r="D57" s="28">
        <v>159</v>
      </c>
      <c r="E57" s="28"/>
      <c r="F57" s="28"/>
      <c r="G57" s="67">
        <f t="shared" si="2"/>
        <v>0</v>
      </c>
      <c r="H57" s="40"/>
      <c r="I57" s="41"/>
      <c r="J57" s="42"/>
    </row>
    <row r="58" spans="1:10" ht="21" customHeight="1" x14ac:dyDescent="0.35">
      <c r="A58" s="15"/>
      <c r="B58" s="9" t="s">
        <v>52</v>
      </c>
      <c r="C58" s="53">
        <v>300</v>
      </c>
      <c r="D58" s="28">
        <v>298</v>
      </c>
      <c r="E58" s="28"/>
      <c r="F58" s="28"/>
      <c r="G58" s="67">
        <f t="shared" si="2"/>
        <v>0</v>
      </c>
      <c r="H58" s="40"/>
      <c r="I58" s="41"/>
      <c r="J58" s="42"/>
    </row>
    <row r="59" spans="1:10" ht="21" customHeight="1" x14ac:dyDescent="0.35">
      <c r="A59" s="15"/>
      <c r="B59" s="9" t="s">
        <v>62</v>
      </c>
      <c r="C59" s="53">
        <v>150</v>
      </c>
      <c r="D59" s="28">
        <v>128</v>
      </c>
      <c r="E59" s="28"/>
      <c r="F59" s="28"/>
      <c r="G59" s="67">
        <f t="shared" si="2"/>
        <v>0</v>
      </c>
      <c r="H59" s="40"/>
      <c r="I59" s="41"/>
      <c r="J59" s="42"/>
    </row>
    <row r="60" spans="1:10" ht="21" customHeight="1" x14ac:dyDescent="0.35">
      <c r="A60" s="15"/>
      <c r="B60" s="9" t="s">
        <v>103</v>
      </c>
      <c r="C60" s="53"/>
      <c r="D60" s="28"/>
      <c r="E60" s="28"/>
      <c r="F60" s="28"/>
      <c r="G60" s="67">
        <f t="shared" si="2"/>
        <v>43</v>
      </c>
      <c r="H60" s="40">
        <v>43</v>
      </c>
      <c r="I60" s="41"/>
      <c r="J60" s="42"/>
    </row>
    <row r="61" spans="1:10" ht="21" customHeight="1" x14ac:dyDescent="0.35">
      <c r="A61" s="15"/>
      <c r="B61" s="9" t="s">
        <v>51</v>
      </c>
      <c r="C61" s="53">
        <v>1000</v>
      </c>
      <c r="D61" s="28">
        <v>200</v>
      </c>
      <c r="E61" s="28"/>
      <c r="F61" s="28">
        <v>16</v>
      </c>
      <c r="G61" s="67">
        <f t="shared" si="2"/>
        <v>256</v>
      </c>
      <c r="H61" s="40"/>
      <c r="I61" s="41"/>
      <c r="J61" s="42">
        <v>256</v>
      </c>
    </row>
    <row r="62" spans="1:10" ht="21" customHeight="1" x14ac:dyDescent="0.35">
      <c r="A62" s="15"/>
      <c r="B62" s="9" t="s">
        <v>56</v>
      </c>
      <c r="C62" s="53">
        <v>80</v>
      </c>
      <c r="D62" s="28">
        <v>80</v>
      </c>
      <c r="E62" s="28"/>
      <c r="F62" s="28"/>
      <c r="G62" s="67">
        <f t="shared" si="2"/>
        <v>0</v>
      </c>
      <c r="H62" s="40"/>
      <c r="I62" s="41"/>
      <c r="J62" s="42"/>
    </row>
    <row r="63" spans="1:10" ht="21" customHeight="1" x14ac:dyDescent="0.35">
      <c r="A63" s="15"/>
      <c r="B63" s="9" t="s">
        <v>57</v>
      </c>
      <c r="C63" s="53">
        <v>300</v>
      </c>
      <c r="D63" s="28">
        <v>240</v>
      </c>
      <c r="E63" s="28"/>
      <c r="F63" s="28"/>
      <c r="G63" s="67">
        <f t="shared" si="2"/>
        <v>0</v>
      </c>
      <c r="H63" s="40"/>
      <c r="I63" s="41"/>
      <c r="J63" s="42"/>
    </row>
    <row r="64" spans="1:10" ht="21" customHeight="1" x14ac:dyDescent="0.35">
      <c r="A64" s="15"/>
      <c r="B64" s="9" t="s">
        <v>76</v>
      </c>
      <c r="C64" s="53"/>
      <c r="D64" s="28">
        <v>0</v>
      </c>
      <c r="E64" s="28">
        <v>103</v>
      </c>
      <c r="F64" s="28"/>
      <c r="G64" s="67">
        <f t="shared" si="2"/>
        <v>320</v>
      </c>
      <c r="H64" s="40"/>
      <c r="I64" s="41"/>
      <c r="J64" s="42">
        <v>320</v>
      </c>
    </row>
    <row r="65" spans="1:10" ht="21" customHeight="1" x14ac:dyDescent="0.35">
      <c r="A65" s="15"/>
      <c r="B65" s="9" t="s">
        <v>77</v>
      </c>
      <c r="C65" s="53"/>
      <c r="D65" s="28">
        <v>0</v>
      </c>
      <c r="E65" s="28">
        <v>26</v>
      </c>
      <c r="F65" s="28"/>
      <c r="G65" s="67">
        <f t="shared" si="2"/>
        <v>79</v>
      </c>
      <c r="H65" s="40">
        <v>24</v>
      </c>
      <c r="I65" s="41"/>
      <c r="J65" s="42">
        <v>55</v>
      </c>
    </row>
    <row r="66" spans="1:10" ht="21" customHeight="1" x14ac:dyDescent="0.35">
      <c r="A66" s="15"/>
      <c r="B66" s="9" t="s">
        <v>86</v>
      </c>
      <c r="C66" s="53"/>
      <c r="D66" s="28"/>
      <c r="E66" s="28"/>
      <c r="F66" s="28">
        <v>349</v>
      </c>
      <c r="G66" s="67">
        <f t="shared" si="2"/>
        <v>0</v>
      </c>
      <c r="H66" s="40"/>
      <c r="I66" s="41"/>
      <c r="J66" s="42"/>
    </row>
    <row r="67" spans="1:10" ht="21" customHeight="1" x14ac:dyDescent="0.35">
      <c r="A67" s="15"/>
      <c r="B67" s="9" t="s">
        <v>87</v>
      </c>
      <c r="C67" s="53"/>
      <c r="D67" s="28"/>
      <c r="E67" s="28"/>
      <c r="F67" s="28">
        <v>195</v>
      </c>
      <c r="G67" s="67">
        <f t="shared" si="2"/>
        <v>0</v>
      </c>
      <c r="H67" s="40"/>
      <c r="I67" s="41"/>
      <c r="J67" s="42"/>
    </row>
    <row r="68" spans="1:10" ht="21" customHeight="1" x14ac:dyDescent="0.35">
      <c r="A68" s="15"/>
      <c r="B68" s="9" t="s">
        <v>88</v>
      </c>
      <c r="C68" s="53"/>
      <c r="D68" s="28"/>
      <c r="E68" s="28"/>
      <c r="F68" s="28">
        <v>190</v>
      </c>
      <c r="G68" s="67">
        <f t="shared" si="2"/>
        <v>0</v>
      </c>
      <c r="H68" s="40"/>
      <c r="I68" s="41"/>
      <c r="J68" s="42"/>
    </row>
    <row r="69" spans="1:10" ht="21" customHeight="1" x14ac:dyDescent="0.35">
      <c r="A69" s="15"/>
      <c r="B69" s="9" t="s">
        <v>96</v>
      </c>
      <c r="C69" s="53"/>
      <c r="D69" s="28"/>
      <c r="E69" s="28"/>
      <c r="F69" s="28"/>
      <c r="G69" s="67">
        <f t="shared" si="2"/>
        <v>200</v>
      </c>
      <c r="H69" s="40">
        <v>200</v>
      </c>
      <c r="I69" s="41"/>
      <c r="J69" s="42"/>
    </row>
    <row r="70" spans="1:10" ht="21" customHeight="1" x14ac:dyDescent="0.35">
      <c r="A70" s="15"/>
      <c r="B70" s="9" t="s">
        <v>102</v>
      </c>
      <c r="C70" s="53"/>
      <c r="D70" s="28"/>
      <c r="E70" s="28"/>
      <c r="F70" s="28"/>
      <c r="G70" s="67">
        <f t="shared" si="2"/>
        <v>85</v>
      </c>
      <c r="H70" s="40">
        <v>32</v>
      </c>
      <c r="I70" s="41"/>
      <c r="J70" s="42">
        <v>53</v>
      </c>
    </row>
    <row r="71" spans="1:10" ht="21" customHeight="1" x14ac:dyDescent="0.35">
      <c r="A71" s="15"/>
      <c r="B71" s="19" t="s">
        <v>41</v>
      </c>
      <c r="C71" s="53">
        <v>7000</v>
      </c>
      <c r="D71" s="28">
        <v>141</v>
      </c>
      <c r="E71" s="28">
        <v>285</v>
      </c>
      <c r="F71" s="28">
        <v>52</v>
      </c>
      <c r="G71" s="67">
        <f t="shared" si="2"/>
        <v>82</v>
      </c>
      <c r="H71" s="40">
        <v>12</v>
      </c>
      <c r="I71" s="41">
        <v>70</v>
      </c>
      <c r="J71" s="42">
        <v>0</v>
      </c>
    </row>
    <row r="72" spans="1:10" ht="21" customHeight="1" x14ac:dyDescent="0.35">
      <c r="A72" s="15"/>
      <c r="B72" s="19" t="s">
        <v>97</v>
      </c>
      <c r="C72" s="53"/>
      <c r="D72" s="28"/>
      <c r="E72" s="28"/>
      <c r="F72" s="28"/>
      <c r="G72" s="49">
        <f t="shared" si="2"/>
        <v>60</v>
      </c>
      <c r="H72" s="14">
        <v>30</v>
      </c>
      <c r="I72" s="41"/>
      <c r="J72" s="31">
        <v>30</v>
      </c>
    </row>
    <row r="73" spans="1:10" ht="21" customHeight="1" x14ac:dyDescent="0.35">
      <c r="A73" s="15"/>
      <c r="B73" s="19" t="s">
        <v>98</v>
      </c>
      <c r="C73" s="53"/>
      <c r="D73" s="28"/>
      <c r="E73" s="28"/>
      <c r="F73" s="28"/>
      <c r="G73" s="49">
        <f t="shared" si="2"/>
        <v>3730</v>
      </c>
      <c r="H73" s="14">
        <v>3000</v>
      </c>
      <c r="I73" s="41"/>
      <c r="J73" s="42">
        <v>730</v>
      </c>
    </row>
    <row r="74" spans="1:10" ht="21" customHeight="1" x14ac:dyDescent="0.35">
      <c r="A74" s="15"/>
      <c r="B74" s="19" t="s">
        <v>93</v>
      </c>
      <c r="C74" s="53"/>
      <c r="D74" s="28"/>
      <c r="E74" s="28"/>
      <c r="F74" s="28"/>
      <c r="G74" s="49">
        <f t="shared" si="2"/>
        <v>2784</v>
      </c>
      <c r="H74" s="14">
        <v>116</v>
      </c>
      <c r="I74" s="38">
        <v>2668</v>
      </c>
      <c r="J74" s="42"/>
    </row>
    <row r="75" spans="1:10" ht="21" customHeight="1" x14ac:dyDescent="0.35">
      <c r="A75" s="15"/>
      <c r="B75" s="19" t="s">
        <v>99</v>
      </c>
      <c r="C75" s="53"/>
      <c r="D75" s="28"/>
      <c r="E75" s="28"/>
      <c r="F75" s="28"/>
      <c r="G75" s="49">
        <f t="shared" si="2"/>
        <v>56</v>
      </c>
      <c r="H75" s="14">
        <v>20</v>
      </c>
      <c r="I75" s="38">
        <v>18</v>
      </c>
      <c r="J75" s="31">
        <v>18</v>
      </c>
    </row>
    <row r="76" spans="1:10" ht="32.25" customHeight="1" x14ac:dyDescent="0.35">
      <c r="A76" s="12"/>
      <c r="B76" s="16" t="s">
        <v>27</v>
      </c>
      <c r="C76" s="37">
        <f>C12+C45</f>
        <v>314320</v>
      </c>
      <c r="D76" s="37">
        <f>D12+D45</f>
        <v>122396</v>
      </c>
      <c r="E76" s="37">
        <f>E12+E45</f>
        <v>154208</v>
      </c>
      <c r="F76" s="37">
        <v>87208</v>
      </c>
      <c r="G76" s="68">
        <f t="shared" ref="G76" si="8">H76+I76+J76</f>
        <v>140342</v>
      </c>
      <c r="H76" s="37">
        <f>H12+H45</f>
        <v>49971</v>
      </c>
      <c r="I76" s="37">
        <f>I12+I45</f>
        <v>45717</v>
      </c>
      <c r="J76" s="37">
        <f>J12+J45</f>
        <v>44654</v>
      </c>
    </row>
    <row r="77" spans="1:10" ht="16.5" customHeight="1" x14ac:dyDescent="0.35">
      <c r="B77" s="17" t="s">
        <v>66</v>
      </c>
      <c r="D77" s="17"/>
      <c r="E77" s="17"/>
      <c r="F77" s="17"/>
      <c r="G77" s="17"/>
      <c r="H77" s="30"/>
      <c r="I77" s="30"/>
      <c r="J77" s="30"/>
    </row>
    <row r="78" spans="1:10" ht="16.5" customHeight="1" x14ac:dyDescent="0.35">
      <c r="B78" s="17" t="s">
        <v>67</v>
      </c>
      <c r="D78" s="17"/>
      <c r="E78" s="17"/>
      <c r="F78" s="17"/>
      <c r="G78" s="17"/>
    </row>
  </sheetData>
  <mergeCells count="12">
    <mergeCell ref="B11:J11"/>
    <mergeCell ref="B7:J7"/>
    <mergeCell ref="B3:J3"/>
    <mergeCell ref="B2:J2"/>
    <mergeCell ref="A5:A6"/>
    <mergeCell ref="B5:B6"/>
    <mergeCell ref="C5:C6"/>
    <mergeCell ref="D5:D6"/>
    <mergeCell ref="H5:J5"/>
    <mergeCell ref="E5:E6"/>
    <mergeCell ref="F5:F6"/>
    <mergeCell ref="G5:G6"/>
  </mergeCells>
  <pageMargins left="0.31496062992125984" right="0.31496062992125984" top="0.15748031496062992" bottom="0.15748031496062992" header="0.31496062992125984" footer="0.31496062992125984"/>
  <pageSetup paperSize="9" scale="47" orientation="portrait" r:id="rId1"/>
  <colBreaks count="1" manualBreakCount="1">
    <brk id="10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пояснительная</vt:lpstr>
      <vt:lpstr>отчет</vt:lpstr>
      <vt:lpstr>Лист3</vt:lpstr>
      <vt:lpstr>отчет!Область_печати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Laura</cp:lastModifiedBy>
  <cp:lastPrinted>2021-01-05T10:44:04Z</cp:lastPrinted>
  <dcterms:created xsi:type="dcterms:W3CDTF">2017-03-27T04:35:45Z</dcterms:created>
  <dcterms:modified xsi:type="dcterms:W3CDTF">2021-01-08T04:02:40Z</dcterms:modified>
</cp:coreProperties>
</file>